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<sst xmlns="http://schemas.openxmlformats.org/spreadsheetml/2006/main" count="48" uniqueCount="42">
  <si>
    <t>Heizkreis-</t>
  </si>
  <si>
    <t>Netzspg. :</t>
  </si>
  <si>
    <t>Volt</t>
  </si>
  <si>
    <t>Heizstrom:</t>
  </si>
  <si>
    <t>Ampere</t>
  </si>
  <si>
    <t>Summe Uf:</t>
  </si>
  <si>
    <t>Schwing</t>
  </si>
  <si>
    <t>f(MHz/kHz):</t>
  </si>
  <si>
    <t>C (pF/nF):</t>
  </si>
  <si>
    <t>L (µH/mH):</t>
  </si>
  <si>
    <t>Konden</t>
  </si>
  <si>
    <t>Röhren :</t>
  </si>
  <si>
    <t>CK1</t>
  </si>
  <si>
    <t>CF3</t>
  </si>
  <si>
    <t>CBC1</t>
  </si>
  <si>
    <t>CL4</t>
  </si>
  <si>
    <t>CY1</t>
  </si>
  <si>
    <t>Skal</t>
  </si>
  <si>
    <t xml:space="preserve"> </t>
  </si>
  <si>
    <t>Heizspg. V</t>
  </si>
  <si>
    <t>kreis-</t>
  </si>
  <si>
    <t>Gegeben :</t>
  </si>
  <si>
    <t>?????</t>
  </si>
  <si>
    <t>sator-</t>
  </si>
  <si>
    <t>Heizspg.  V:</t>
  </si>
  <si>
    <t>Berechnung</t>
  </si>
  <si>
    <t>f(MHz/kHz)=</t>
  </si>
  <si>
    <t>C (pF/nF) =</t>
  </si>
  <si>
    <t>L (µH/mH)=</t>
  </si>
  <si>
    <t>Berech</t>
  </si>
  <si>
    <t>Rf :</t>
  </si>
  <si>
    <t>Z²:</t>
  </si>
  <si>
    <t>Z² - R²</t>
  </si>
  <si>
    <t>Ik_ A</t>
  </si>
  <si>
    <t>Ik_%</t>
  </si>
  <si>
    <t>:</t>
  </si>
  <si>
    <t>Ergebnis :</t>
  </si>
  <si>
    <t>nung</t>
  </si>
  <si>
    <t>Zf :</t>
  </si>
  <si>
    <t>R²:</t>
  </si>
  <si>
    <t>Xc   (Ohm)</t>
  </si>
  <si>
    <t>C_µF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</si>
</sst>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\t\a\nd\a\rd"/>
    <numFmt numFmtId="165" formatCode="mm\-dd"/>
    <numFmt numFmtId="166" formatCode="0.000000"/>
    <numFmt numFmtId="167" formatCode="0.000"/>
    <numFmt numFmtId="168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6" fontId="5" fillId="2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/>
    </xf>
    <xf numFmtId="167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2" fontId="5" fillId="4" borderId="0" xfId="0" applyNumberFormat="1" applyFont="1" applyFill="1" applyAlignment="1">
      <alignment/>
    </xf>
    <xf numFmtId="167" fontId="5" fillId="4" borderId="0" xfId="0" applyNumberFormat="1" applyFont="1" applyFill="1" applyAlignment="1">
      <alignment horizontal="center"/>
    </xf>
    <xf numFmtId="167" fontId="4" fillId="3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4" borderId="0" xfId="0" applyNumberFormat="1" applyFont="1" applyFill="1" applyAlignment="1">
      <alignment horizontal="center"/>
    </xf>
    <xf numFmtId="168" fontId="5" fillId="2" borderId="0" xfId="0" applyNumberFormat="1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showOutlineSymbols="0" zoomScale="87" zoomScaleNormal="87" workbookViewId="0" topLeftCell="A1">
      <selection activeCell="B11" sqref="B11"/>
    </sheetView>
  </sheetViews>
  <sheetFormatPr defaultColWidth="11.5546875" defaultRowHeight="15"/>
  <cols>
    <col min="1" max="1" width="9.6640625" style="3" customWidth="1"/>
    <col min="2" max="2" width="10.10546875" style="3" customWidth="1"/>
    <col min="3" max="3" width="10.88671875" style="3" customWidth="1"/>
    <col min="4" max="4" width="12.77734375" style="3" customWidth="1"/>
    <col min="5" max="5" width="12.5546875" style="3" customWidth="1"/>
    <col min="6" max="16384" width="9.6640625" style="3" customWidth="1"/>
  </cols>
  <sheetData>
    <row r="1" spans="1:5" ht="15">
      <c r="A1" s="1" t="s">
        <v>0</v>
      </c>
      <c r="B1" s="1" t="s">
        <v>10</v>
      </c>
      <c r="C1" s="2" t="s">
        <v>23</v>
      </c>
      <c r="D1" s="1" t="s">
        <v>29</v>
      </c>
      <c r="E1" s="2" t="s">
        <v>37</v>
      </c>
    </row>
    <row r="2" spans="1:5" ht="15">
      <c r="A2" s="4" t="s">
        <v>1</v>
      </c>
      <c r="B2" s="4" t="s">
        <v>11</v>
      </c>
      <c r="C2" s="4" t="s">
        <v>24</v>
      </c>
      <c r="D2" s="5" t="s">
        <v>30</v>
      </c>
      <c r="E2" s="5" t="s">
        <v>38</v>
      </c>
    </row>
    <row r="3" spans="1:5" ht="15">
      <c r="A3" s="22">
        <v>230</v>
      </c>
      <c r="B3" s="3" t="s">
        <v>12</v>
      </c>
      <c r="C3" s="15">
        <v>13</v>
      </c>
      <c r="D3" s="21">
        <f>$C$15/$A$6</f>
        <v>485</v>
      </c>
      <c r="E3" s="21">
        <f>$A$3/$A$6</f>
        <v>1150</v>
      </c>
    </row>
    <row r="4" spans="1:5" ht="15">
      <c r="A4" s="5" t="s">
        <v>2</v>
      </c>
      <c r="B4" s="3" t="s">
        <v>13</v>
      </c>
      <c r="C4" s="15">
        <v>13</v>
      </c>
      <c r="D4" s="5" t="s">
        <v>31</v>
      </c>
      <c r="E4" s="5" t="s">
        <v>39</v>
      </c>
    </row>
    <row r="5" spans="1:5" ht="15">
      <c r="A5" s="4" t="s">
        <v>3</v>
      </c>
      <c r="B5" s="14" t="s">
        <v>14</v>
      </c>
      <c r="C5" s="15">
        <v>13</v>
      </c>
      <c r="D5" s="20">
        <f>$E$3^2</f>
        <v>1322500</v>
      </c>
      <c r="E5" s="20">
        <f>$D$3^2</f>
        <v>235225</v>
      </c>
    </row>
    <row r="6" spans="1:5" ht="15">
      <c r="A6" s="13">
        <v>0.2</v>
      </c>
      <c r="B6" s="3" t="s">
        <v>15</v>
      </c>
      <c r="C6" s="15">
        <v>26</v>
      </c>
      <c r="D6" s="5"/>
      <c r="E6" s="5"/>
    </row>
    <row r="7" spans="1:5" ht="15">
      <c r="A7" s="5" t="s">
        <v>4</v>
      </c>
      <c r="B7" s="3" t="s">
        <v>16</v>
      </c>
      <c r="C7" s="15">
        <v>20</v>
      </c>
      <c r="D7" s="5" t="s">
        <v>32</v>
      </c>
      <c r="E7" s="5" t="s">
        <v>40</v>
      </c>
    </row>
    <row r="8" spans="2:5" ht="15">
      <c r="B8" s="3" t="s">
        <v>17</v>
      </c>
      <c r="C8" s="15">
        <v>6</v>
      </c>
      <c r="D8" s="20">
        <f>$D$5-$E$5</f>
        <v>1087275</v>
      </c>
      <c r="E8" s="11">
        <f>SQRT($D$8)</f>
        <v>1042.7247959073381</v>
      </c>
    </row>
    <row r="9" spans="2:7" ht="15">
      <c r="B9" s="3" t="s">
        <v>17</v>
      </c>
      <c r="C9" s="15">
        <v>6</v>
      </c>
      <c r="D9" s="5"/>
      <c r="E9" s="5"/>
      <c r="G9" s="14"/>
    </row>
    <row r="10" spans="2:9" ht="15">
      <c r="B10" s="3" t="s">
        <v>18</v>
      </c>
      <c r="C10" s="15" t="s">
        <v>18</v>
      </c>
      <c r="D10" s="5"/>
      <c r="E10" s="4" t="s">
        <v>41</v>
      </c>
      <c r="F10" s="12"/>
      <c r="I10" s="5"/>
    </row>
    <row r="11" spans="3:5" ht="15">
      <c r="C11" s="15" t="s">
        <v>18</v>
      </c>
      <c r="D11" s="5"/>
      <c r="E11" s="18">
        <f>1000000/($E$8*100*PI())</f>
        <v>3.052673988699098</v>
      </c>
    </row>
    <row r="12" spans="3:7" ht="15">
      <c r="C12" s="15" t="s">
        <v>18</v>
      </c>
      <c r="E12" s="9"/>
      <c r="G12" s="7"/>
    </row>
    <row r="13" spans="3:5" ht="15">
      <c r="C13" s="15" t="s">
        <v>18</v>
      </c>
      <c r="E13" s="9"/>
    </row>
    <row r="14" spans="3:5" ht="15">
      <c r="C14" s="15" t="s">
        <v>18</v>
      </c>
      <c r="D14" s="6" t="s">
        <v>33</v>
      </c>
      <c r="E14" s="17">
        <f>$A$3/$E$8</f>
        <v>0.22057593806413997</v>
      </c>
    </row>
    <row r="15" spans="1:6" ht="15">
      <c r="A15" s="3" t="s">
        <v>5</v>
      </c>
      <c r="B15" s="5" t="s">
        <v>19</v>
      </c>
      <c r="C15" s="16">
        <f>SUM(C3:C14)</f>
        <v>97</v>
      </c>
      <c r="D15" s="6" t="s">
        <v>34</v>
      </c>
      <c r="E15" s="19">
        <f>((+$E$14/+$A$6)*100)-100</f>
        <v>10.28796903206998</v>
      </c>
      <c r="F15" s="14"/>
    </row>
    <row r="17" spans="1:5" ht="15">
      <c r="A17" s="1" t="s">
        <v>6</v>
      </c>
      <c r="B17" s="2" t="s">
        <v>20</v>
      </c>
      <c r="C17" s="2" t="s">
        <v>25</v>
      </c>
      <c r="D17" s="2" t="s">
        <v>35</v>
      </c>
      <c r="E17" s="7"/>
    </row>
    <row r="18" spans="2:4" ht="15">
      <c r="B18" s="3" t="s">
        <v>21</v>
      </c>
      <c r="D18" s="3" t="s">
        <v>36</v>
      </c>
    </row>
    <row r="19" spans="1:4" ht="15">
      <c r="A19" s="5" t="s">
        <v>7</v>
      </c>
      <c r="B19" s="13">
        <v>270</v>
      </c>
      <c r="C19" s="5" t="s">
        <v>26</v>
      </c>
      <c r="D19" s="10" t="e">
        <f>159/(SQRT(+$B$23*+$B$21))</f>
        <v>#VALUE!</v>
      </c>
    </row>
    <row r="20" spans="1:4" ht="15">
      <c r="A20" s="5"/>
      <c r="B20" s="9"/>
      <c r="C20" s="5"/>
      <c r="D20" s="9"/>
    </row>
    <row r="21" spans="1:4" ht="15">
      <c r="A21" s="5" t="s">
        <v>8</v>
      </c>
      <c r="B21" s="8" t="s">
        <v>22</v>
      </c>
      <c r="C21" s="5" t="s">
        <v>27</v>
      </c>
      <c r="D21" s="10">
        <f>25330/((+$B$19)^2*+$B$23)</f>
        <v>0.7392814406210781</v>
      </c>
    </row>
    <row r="22" spans="1:4" ht="15">
      <c r="A22" s="5"/>
      <c r="B22" s="9"/>
      <c r="C22" s="5"/>
      <c r="D22" s="9"/>
    </row>
    <row r="23" spans="1:4" ht="15">
      <c r="A23" s="5" t="s">
        <v>9</v>
      </c>
      <c r="B23" s="8">
        <v>0.47</v>
      </c>
      <c r="C23" s="5" t="s">
        <v>28</v>
      </c>
      <c r="D23" s="10" t="e">
        <f>25330/((+$B$19)^2*+$B$21)</f>
        <v>#VALUE!</v>
      </c>
    </row>
  </sheetData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