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090" activeTab="1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'Tabelle1'!$A$1:$K$22</definedName>
    <definedName name="_xlnm.Print_Area" localSheetId="1">'Tabelle2'!$A$1:$L$35</definedName>
  </definedNames>
  <calcPr fullCalcOnLoad="1"/>
</workbook>
</file>

<file path=xl/sharedStrings.xml><?xml version="1.0" encoding="utf-8"?>
<sst xmlns="http://schemas.openxmlformats.org/spreadsheetml/2006/main" count="88" uniqueCount="41">
  <si>
    <t>30 Hz</t>
  </si>
  <si>
    <t>300Hz</t>
  </si>
  <si>
    <t>500Hz</t>
  </si>
  <si>
    <t>1kc</t>
  </si>
  <si>
    <t>3kc</t>
  </si>
  <si>
    <t>5kc</t>
  </si>
  <si>
    <t>10kc</t>
  </si>
  <si>
    <t>12,5 kc</t>
  </si>
  <si>
    <t>15kc</t>
  </si>
  <si>
    <t>US-Norm</t>
  </si>
  <si>
    <t>75 usec</t>
  </si>
  <si>
    <t>50 usec</t>
  </si>
  <si>
    <t>8kc</t>
  </si>
  <si>
    <t xml:space="preserve">EURO-Norm </t>
  </si>
  <si>
    <t>Difference</t>
  </si>
  <si>
    <t>dB</t>
  </si>
  <si>
    <t>in</t>
  </si>
  <si>
    <t xml:space="preserve">Audio Response  in Dezibel </t>
  </si>
  <si>
    <t>Hans M. Knoll Germany  30.12.2006</t>
  </si>
  <si>
    <t>Deemphasis in FM- R adios    Whats the difference between 50 and 75 usec timeconstant?</t>
  </si>
  <si>
    <t>100Kohm</t>
  </si>
  <si>
    <t>500pF</t>
  </si>
  <si>
    <t>R in Kohm</t>
  </si>
  <si>
    <t>C in E-12</t>
  </si>
  <si>
    <t>F in Hz</t>
  </si>
  <si>
    <t>1/X</t>
  </si>
  <si>
    <t>1+X</t>
  </si>
  <si>
    <t>summe</t>
  </si>
  <si>
    <t>Europa</t>
  </si>
  <si>
    <t>USA</t>
  </si>
  <si>
    <t>750pF</t>
  </si>
  <si>
    <t>50sec</t>
  </si>
  <si>
    <t xml:space="preserve">Log </t>
  </si>
  <si>
    <t>wurzel</t>
  </si>
  <si>
    <t>2pi*F</t>
  </si>
  <si>
    <t>hoch 2</t>
  </si>
  <si>
    <t>Log (10)</t>
  </si>
  <si>
    <t xml:space="preserve">Response </t>
  </si>
  <si>
    <t>Audio Response  in Dezibel,  zerro point: 30 Hz = 0 dB</t>
  </si>
  <si>
    <t>dezibel down:</t>
  </si>
  <si>
    <t>result of: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</si>
</sst>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E+00"/>
    <numFmt numFmtId="165" formatCode="0.E+00"/>
    <numFmt numFmtId="166" formatCode="0.0000E+00"/>
  </numFmts>
  <fonts count="7">
    <font>
      <sz val="10"/>
      <name val="Arial"/>
      <family val="0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0">
      <selection activeCell="G26" sqref="G26"/>
    </sheetView>
  </sheetViews>
  <sheetFormatPr defaultColWidth="11.421875" defaultRowHeight="12.75"/>
  <cols>
    <col min="1" max="1" width="13.57421875" style="3" customWidth="1"/>
    <col min="2" max="2" width="10.421875" style="0" customWidth="1"/>
    <col min="9" max="9" width="13.57421875" style="0" customWidth="1"/>
  </cols>
  <sheetData>
    <row r="1" spans="2:7" ht="42" customHeight="1">
      <c r="B1" s="1" t="s">
        <v>19</v>
      </c>
      <c r="G1" s="5"/>
    </row>
    <row r="3" ht="12.75">
      <c r="B3" s="7" t="s">
        <v>18</v>
      </c>
    </row>
    <row r="7" ht="18">
      <c r="B7" s="1" t="s">
        <v>17</v>
      </c>
    </row>
    <row r="9" spans="1:11" s="2" customFormat="1" ht="15">
      <c r="A9" s="4"/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12</v>
      </c>
      <c r="I9" s="2" t="s">
        <v>6</v>
      </c>
      <c r="J9" s="2" t="s">
        <v>7</v>
      </c>
      <c r="K9" s="2" t="s">
        <v>8</v>
      </c>
    </row>
    <row r="10" ht="12.75">
      <c r="A10" s="6" t="s">
        <v>9</v>
      </c>
    </row>
    <row r="11" spans="1:11" s="7" customFormat="1" ht="12.75">
      <c r="A11" s="6" t="s">
        <v>10</v>
      </c>
      <c r="B11" s="7">
        <v>0</v>
      </c>
      <c r="C11" s="17">
        <f>Tabelle2!L24</f>
        <v>-0.08585563042027385</v>
      </c>
      <c r="D11" s="17">
        <f>Tabelle2!L25</f>
        <v>-0.23296735860270157</v>
      </c>
      <c r="E11" s="17">
        <f>Tabelle2!L26</f>
        <v>-0.8701469419180431</v>
      </c>
      <c r="F11" s="17">
        <f>Tabelle2!L27</f>
        <v>-4.7662428235763015</v>
      </c>
      <c r="G11" s="17">
        <f>Tabelle2!L28</f>
        <v>-8.159776595942457</v>
      </c>
      <c r="H11" s="17">
        <f>Tabelle2!L29</f>
        <v>-11.817814108103672</v>
      </c>
      <c r="I11" s="17">
        <f>Tabelle2!L30</f>
        <v>-13.651902413739304</v>
      </c>
      <c r="J11" s="17">
        <f>Tabelle2!L31</f>
        <v>-15.52213687458379</v>
      </c>
      <c r="K11" s="17">
        <f>Tabelle2!L32</f>
        <v>-17.068391374626316</v>
      </c>
    </row>
    <row r="12" spans="1:11" ht="12.75">
      <c r="A12" s="3" t="s">
        <v>16</v>
      </c>
      <c r="B12" t="s">
        <v>15</v>
      </c>
      <c r="C12" t="s">
        <v>15</v>
      </c>
      <c r="D12" t="s">
        <v>15</v>
      </c>
      <c r="E12" t="s">
        <v>15</v>
      </c>
      <c r="F12" t="s">
        <v>15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</row>
    <row r="13" ht="12.75">
      <c r="A13" s="6" t="s">
        <v>13</v>
      </c>
    </row>
    <row r="14" spans="1:11" s="7" customFormat="1" ht="12.75">
      <c r="A14" s="6" t="s">
        <v>11</v>
      </c>
      <c r="B14" s="7">
        <v>0</v>
      </c>
      <c r="C14" s="17">
        <f>Tabelle2!L10</f>
        <v>-0.038367748719437975</v>
      </c>
      <c r="D14" s="17">
        <f>Tabelle2!L11</f>
        <v>-0.10508677432220812</v>
      </c>
      <c r="E14" s="17">
        <f>Tabelle2!L12</f>
        <v>-0.4083801341728054</v>
      </c>
      <c r="F14" s="17">
        <f>Tabelle2!L13</f>
        <v>-2.758556669621469</v>
      </c>
      <c r="G14" s="17">
        <f>Tabelle2!L14</f>
        <v>-5.396907050156784</v>
      </c>
      <c r="H14" s="17">
        <f>Tabelle2!L15</f>
        <v>-8.639259320590135</v>
      </c>
      <c r="I14" s="17">
        <f>Tabelle2!L16</f>
        <v>-10.358138288447192</v>
      </c>
      <c r="J14" s="17">
        <f>Tabelle2!L17</f>
        <v>-12.149927802192169</v>
      </c>
      <c r="K14" s="17">
        <f>Tabelle2!L18</f>
        <v>-13.651902413739304</v>
      </c>
    </row>
    <row r="15" spans="1:11" ht="12.75">
      <c r="A15" s="3" t="s">
        <v>16</v>
      </c>
      <c r="B15" t="s">
        <v>15</v>
      </c>
      <c r="C15" t="s">
        <v>15</v>
      </c>
      <c r="D15" t="s">
        <v>15</v>
      </c>
      <c r="E15" t="s">
        <v>15</v>
      </c>
      <c r="F15" t="s">
        <v>15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</row>
    <row r="17" spans="1:11" s="19" customFormat="1" ht="15.75">
      <c r="A17" s="18" t="s">
        <v>14</v>
      </c>
      <c r="B17" s="19">
        <f>B11-B14</f>
        <v>0</v>
      </c>
      <c r="C17" s="19">
        <f aca="true" t="shared" si="0" ref="C17:K17">C11-C14</f>
        <v>-0.04748788170083587</v>
      </c>
      <c r="E17" s="19">
        <f t="shared" si="0"/>
        <v>-0.4617668077452377</v>
      </c>
      <c r="F17" s="19">
        <f t="shared" si="0"/>
        <v>-2.0076861539548325</v>
      </c>
      <c r="G17" s="19">
        <f t="shared" si="0"/>
        <v>-2.762869545785673</v>
      </c>
      <c r="H17" s="19">
        <f t="shared" si="0"/>
        <v>-3.178554787513537</v>
      </c>
      <c r="I17" s="19">
        <f t="shared" si="0"/>
        <v>-3.293764125292112</v>
      </c>
      <c r="J17" s="19">
        <f t="shared" si="0"/>
        <v>-3.3722090723916214</v>
      </c>
      <c r="K17" s="19">
        <f t="shared" si="0"/>
        <v>-3.416488960887012</v>
      </c>
    </row>
    <row r="18" spans="1:11" ht="12.75">
      <c r="A18" s="3" t="s">
        <v>16</v>
      </c>
      <c r="B18" t="s">
        <v>15</v>
      </c>
      <c r="C18" t="s">
        <v>15</v>
      </c>
      <c r="D18" t="s">
        <v>15</v>
      </c>
      <c r="E18" t="s">
        <v>15</v>
      </c>
      <c r="F18" t="s">
        <v>15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</row>
    <row r="23" ht="12.75">
      <c r="B23" s="11"/>
    </row>
    <row r="24" ht="12.75">
      <c r="B24" s="15"/>
    </row>
    <row r="25" ht="12.75">
      <c r="B25" s="15"/>
    </row>
    <row r="26" ht="12.75">
      <c r="B26" s="15"/>
    </row>
    <row r="27" ht="12.75">
      <c r="B27" s="15"/>
    </row>
    <row r="28" ht="12.75">
      <c r="B28" s="15"/>
    </row>
    <row r="29" ht="12.75">
      <c r="B29" s="15"/>
    </row>
    <row r="30" ht="12.75">
      <c r="B30" s="15"/>
    </row>
    <row r="31" ht="12.75">
      <c r="B31" s="15"/>
    </row>
    <row r="32" ht="12.75">
      <c r="B32" s="15"/>
    </row>
  </sheetData>
  <printOptions gridLines="1" heading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  <headerFooter alignWithMargins="0">
    <oddHeader>&amp;L&amp;BAutor von Technik Vertraulich&amp;B&amp;C&amp;D&amp;RSeite &amp;P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32"/>
  <sheetViews>
    <sheetView tabSelected="1" workbookViewId="0" topLeftCell="A1">
      <selection activeCell="L23" sqref="L23:L32"/>
    </sheetView>
  </sheetViews>
  <sheetFormatPr defaultColWidth="11.421875" defaultRowHeight="12.75"/>
  <cols>
    <col min="1" max="1" width="8.28125" style="12" customWidth="1"/>
    <col min="2" max="2" width="12.28125" style="12" bestFit="1" customWidth="1"/>
    <col min="3" max="3" width="11.7109375" style="12" bestFit="1" customWidth="1"/>
    <col min="4" max="4" width="13.421875" style="12" customWidth="1"/>
    <col min="5" max="5" width="10.421875" style="13" customWidth="1"/>
    <col min="6" max="6" width="10.57421875" style="12" customWidth="1"/>
    <col min="7" max="7" width="10.421875" style="12" customWidth="1"/>
    <col min="8" max="8" width="10.57421875" style="12" customWidth="1"/>
    <col min="9" max="9" width="10.7109375" style="12" customWidth="1"/>
    <col min="10" max="10" width="10.28125" style="12" customWidth="1"/>
    <col min="11" max="11" width="11.00390625" style="12" customWidth="1"/>
    <col min="12" max="12" width="17.140625" style="14" customWidth="1"/>
    <col min="13" max="16384" width="11.421875" style="12" customWidth="1"/>
  </cols>
  <sheetData>
    <row r="2" ht="18">
      <c r="B2" s="1" t="s">
        <v>19</v>
      </c>
    </row>
    <row r="3" ht="12.75">
      <c r="C3"/>
    </row>
    <row r="4" ht="12.75">
      <c r="C4" s="7" t="s">
        <v>18</v>
      </c>
    </row>
    <row r="5" ht="12.75">
      <c r="C5"/>
    </row>
    <row r="6" ht="18">
      <c r="B6" s="1" t="s">
        <v>38</v>
      </c>
    </row>
    <row r="7" ht="12.75">
      <c r="C7"/>
    </row>
    <row r="8" spans="1:12" s="10" customFormat="1" ht="12">
      <c r="A8" s="10" t="s">
        <v>28</v>
      </c>
      <c r="B8" s="10" t="s">
        <v>24</v>
      </c>
      <c r="C8" s="10" t="s">
        <v>40</v>
      </c>
      <c r="D8" s="10" t="s">
        <v>22</v>
      </c>
      <c r="E8" s="9" t="s">
        <v>23</v>
      </c>
      <c r="F8" s="10" t="s">
        <v>27</v>
      </c>
      <c r="G8" s="10" t="s">
        <v>35</v>
      </c>
      <c r="H8" s="10" t="s">
        <v>26</v>
      </c>
      <c r="I8" s="10" t="s">
        <v>33</v>
      </c>
      <c r="J8" s="10" t="s">
        <v>25</v>
      </c>
      <c r="K8" s="10" t="s">
        <v>36</v>
      </c>
      <c r="L8" s="11" t="s">
        <v>37</v>
      </c>
    </row>
    <row r="9" spans="1:12" ht="12">
      <c r="A9" s="12" t="s">
        <v>31</v>
      </c>
      <c r="C9" s="12" t="s">
        <v>34</v>
      </c>
      <c r="D9" s="12" t="s">
        <v>20</v>
      </c>
      <c r="E9" s="13" t="s">
        <v>21</v>
      </c>
      <c r="L9" s="11" t="s">
        <v>39</v>
      </c>
    </row>
    <row r="10" spans="2:12" ht="12.75">
      <c r="B10" s="16">
        <v>300</v>
      </c>
      <c r="C10" s="12">
        <f>6.28*300</f>
        <v>1884</v>
      </c>
      <c r="D10" s="12">
        <v>100000</v>
      </c>
      <c r="E10" s="13">
        <v>5E-10</v>
      </c>
      <c r="F10" s="12">
        <f aca="true" t="shared" si="0" ref="F10:F18">(C10*D10)*E10</f>
        <v>0.0942</v>
      </c>
      <c r="G10" s="12">
        <f>F10*F10</f>
        <v>0.00887364</v>
      </c>
      <c r="H10" s="12">
        <f>1+G10</f>
        <v>1.00887364</v>
      </c>
      <c r="I10" s="12">
        <f>SQRT(H10)</f>
        <v>1.0044270207436676</v>
      </c>
      <c r="J10" s="12">
        <f>1/I10</f>
        <v>0.9955924913883839</v>
      </c>
      <c r="K10" s="12">
        <f>LOG10(J10)</f>
        <v>-0.0019183874359718987</v>
      </c>
      <c r="L10" s="15">
        <f aca="true" t="shared" si="1" ref="L10:L18">K10*20</f>
        <v>-0.038367748719437975</v>
      </c>
    </row>
    <row r="11" spans="2:12" ht="12.75">
      <c r="B11" s="16">
        <v>500</v>
      </c>
      <c r="C11" s="12">
        <f>6.26*500</f>
        <v>3130</v>
      </c>
      <c r="D11" s="12">
        <v>100000</v>
      </c>
      <c r="E11" s="13">
        <v>5E-10</v>
      </c>
      <c r="F11" s="12">
        <f t="shared" si="0"/>
        <v>0.1565</v>
      </c>
      <c r="G11" s="12">
        <f>F11*F11</f>
        <v>0.02449225</v>
      </c>
      <c r="H11" s="12">
        <f>1+G11</f>
        <v>1.02449225</v>
      </c>
      <c r="I11" s="12">
        <f>SQRT(H11)</f>
        <v>1.0121720456523189</v>
      </c>
      <c r="J11" s="12">
        <f>1/I11</f>
        <v>0.987974331335663</v>
      </c>
      <c r="K11" s="12">
        <f>LOG10(J11)</f>
        <v>-0.005254338716110406</v>
      </c>
      <c r="L11" s="15">
        <f t="shared" si="1"/>
        <v>-0.10508677432220812</v>
      </c>
    </row>
    <row r="12" spans="2:12" ht="12.75">
      <c r="B12" s="16">
        <v>1000</v>
      </c>
      <c r="C12" s="12">
        <f>6.28*1000</f>
        <v>6280</v>
      </c>
      <c r="D12" s="12">
        <v>100000</v>
      </c>
      <c r="E12" s="13">
        <v>5E-10</v>
      </c>
      <c r="F12" s="12">
        <f t="shared" si="0"/>
        <v>0.314</v>
      </c>
      <c r="G12" s="12">
        <f>F12*F12</f>
        <v>0.098596</v>
      </c>
      <c r="H12" s="12">
        <f>1+G12</f>
        <v>1.098596</v>
      </c>
      <c r="I12" s="12">
        <f>SQRT(H12)</f>
        <v>1.0481393037187374</v>
      </c>
      <c r="J12" s="12">
        <f>1/I12</f>
        <v>0.9540716548383006</v>
      </c>
      <c r="K12" s="12">
        <f>LOG10(J12)</f>
        <v>-0.020419006708640268</v>
      </c>
      <c r="L12" s="15">
        <f t="shared" si="1"/>
        <v>-0.4083801341728054</v>
      </c>
    </row>
    <row r="13" spans="2:12" ht="12.75">
      <c r="B13" s="16">
        <v>3000</v>
      </c>
      <c r="C13" s="12">
        <f>6.28*3000</f>
        <v>18840</v>
      </c>
      <c r="D13" s="12">
        <v>100000</v>
      </c>
      <c r="E13" s="13">
        <v>5E-10</v>
      </c>
      <c r="F13" s="12">
        <f t="shared" si="0"/>
        <v>0.9420000000000001</v>
      </c>
      <c r="G13" s="12">
        <f aca="true" t="shared" si="2" ref="G13:G18">F13*F13</f>
        <v>0.8873640000000002</v>
      </c>
      <c r="H13" s="12">
        <f aca="true" t="shared" si="3" ref="H13:H18">1+G13</f>
        <v>1.8873640000000003</v>
      </c>
      <c r="I13" s="12">
        <f aca="true" t="shared" si="4" ref="I13:I18">SQRT(H13)</f>
        <v>1.3738136700440857</v>
      </c>
      <c r="J13" s="12">
        <f aca="true" t="shared" si="5" ref="J13:J18">1/I13</f>
        <v>0.7279007494283486</v>
      </c>
      <c r="K13" s="12">
        <f aca="true" t="shared" si="6" ref="K13:K18">LOG10(J13)</f>
        <v>-0.13792783348107346</v>
      </c>
      <c r="L13" s="15">
        <f t="shared" si="1"/>
        <v>-2.758556669621469</v>
      </c>
    </row>
    <row r="14" spans="2:12" ht="12.75">
      <c r="B14" s="16">
        <v>5000</v>
      </c>
      <c r="C14" s="12">
        <f>6.28*5000</f>
        <v>31400</v>
      </c>
      <c r="D14" s="12">
        <v>100000</v>
      </c>
      <c r="E14" s="13">
        <v>5E-10</v>
      </c>
      <c r="F14" s="12">
        <f t="shared" si="0"/>
        <v>1.57</v>
      </c>
      <c r="G14" s="12">
        <f t="shared" si="2"/>
        <v>2.4649</v>
      </c>
      <c r="H14" s="12">
        <f t="shared" si="3"/>
        <v>3.4649</v>
      </c>
      <c r="I14" s="12">
        <f t="shared" si="4"/>
        <v>1.8614241859393577</v>
      </c>
      <c r="J14" s="12">
        <f t="shared" si="5"/>
        <v>0.5372230615427163</v>
      </c>
      <c r="K14" s="12">
        <f t="shared" si="6"/>
        <v>-0.2698453525078392</v>
      </c>
      <c r="L14" s="15">
        <f t="shared" si="1"/>
        <v>-5.396907050156784</v>
      </c>
    </row>
    <row r="15" spans="2:12" ht="12.75">
      <c r="B15" s="16">
        <v>8000</v>
      </c>
      <c r="C15" s="14">
        <f>6.28*8000</f>
        <v>50240</v>
      </c>
      <c r="D15" s="12">
        <v>100000</v>
      </c>
      <c r="E15" s="13">
        <v>5E-10</v>
      </c>
      <c r="F15" s="12">
        <f t="shared" si="0"/>
        <v>2.512</v>
      </c>
      <c r="G15" s="12">
        <f t="shared" si="2"/>
        <v>6.310144</v>
      </c>
      <c r="H15" s="12">
        <f t="shared" si="3"/>
        <v>7.310144</v>
      </c>
      <c r="I15" s="12">
        <f t="shared" si="4"/>
        <v>2.7037277969499813</v>
      </c>
      <c r="J15" s="12">
        <f t="shared" si="5"/>
        <v>0.3698597178044621</v>
      </c>
      <c r="K15" s="12">
        <f t="shared" si="6"/>
        <v>-0.43196296602950673</v>
      </c>
      <c r="L15" s="15">
        <f t="shared" si="1"/>
        <v>-8.639259320590135</v>
      </c>
    </row>
    <row r="16" spans="2:12" ht="12.75">
      <c r="B16" s="16">
        <v>10000</v>
      </c>
      <c r="C16" s="12">
        <f>6.28*10000</f>
        <v>62800</v>
      </c>
      <c r="D16" s="12">
        <v>100000</v>
      </c>
      <c r="E16" s="13">
        <v>5E-10</v>
      </c>
      <c r="F16" s="12">
        <f t="shared" si="0"/>
        <v>3.14</v>
      </c>
      <c r="G16" s="12">
        <f t="shared" si="2"/>
        <v>9.8596</v>
      </c>
      <c r="H16" s="12">
        <f t="shared" si="3"/>
        <v>10.8596</v>
      </c>
      <c r="I16" s="12">
        <f t="shared" si="4"/>
        <v>3.295390720385065</v>
      </c>
      <c r="J16" s="12">
        <f t="shared" si="5"/>
        <v>0.30345415304293577</v>
      </c>
      <c r="K16" s="12">
        <f t="shared" si="6"/>
        <v>-0.5179069144223596</v>
      </c>
      <c r="L16" s="15">
        <f t="shared" si="1"/>
        <v>-10.358138288447192</v>
      </c>
    </row>
    <row r="17" spans="2:12" ht="12.75">
      <c r="B17" s="16">
        <v>12500</v>
      </c>
      <c r="C17" s="12">
        <f>6.28*12500</f>
        <v>78500</v>
      </c>
      <c r="D17" s="12">
        <v>100000</v>
      </c>
      <c r="E17" s="13">
        <v>5E-10</v>
      </c>
      <c r="F17" s="12">
        <f t="shared" si="0"/>
        <v>3.9250000000000003</v>
      </c>
      <c r="G17" s="12">
        <f t="shared" si="2"/>
        <v>15.405625000000002</v>
      </c>
      <c r="H17" s="12">
        <f t="shared" si="3"/>
        <v>16.405625</v>
      </c>
      <c r="I17" s="12">
        <f t="shared" si="4"/>
        <v>4.050385784095139</v>
      </c>
      <c r="J17" s="12">
        <f t="shared" si="5"/>
        <v>0.24689006265199528</v>
      </c>
      <c r="K17" s="12">
        <f t="shared" si="6"/>
        <v>-0.6074963901096084</v>
      </c>
      <c r="L17" s="15">
        <f t="shared" si="1"/>
        <v>-12.149927802192169</v>
      </c>
    </row>
    <row r="18" spans="2:12" ht="12.75">
      <c r="B18" s="16">
        <v>15000</v>
      </c>
      <c r="C18" s="12">
        <f>6.28*15000</f>
        <v>94200</v>
      </c>
      <c r="D18" s="12">
        <v>100000</v>
      </c>
      <c r="E18" s="13">
        <v>5E-10</v>
      </c>
      <c r="F18" s="12">
        <f t="shared" si="0"/>
        <v>4.71</v>
      </c>
      <c r="G18" s="12">
        <f t="shared" si="2"/>
        <v>22.1841</v>
      </c>
      <c r="H18" s="12">
        <f t="shared" si="3"/>
        <v>23.1841</v>
      </c>
      <c r="I18" s="12">
        <f t="shared" si="4"/>
        <v>4.814987019712515</v>
      </c>
      <c r="J18" s="12">
        <f t="shared" si="5"/>
        <v>0.20768487971120353</v>
      </c>
      <c r="K18" s="12">
        <f t="shared" si="6"/>
        <v>-0.6825951206869652</v>
      </c>
      <c r="L18" s="15">
        <f t="shared" si="1"/>
        <v>-13.651902413739304</v>
      </c>
    </row>
    <row r="19" spans="2:12" ht="12.75">
      <c r="B19" s="10"/>
      <c r="E19" s="12"/>
      <c r="L19" s="8"/>
    </row>
    <row r="20" spans="2:12" ht="12.75">
      <c r="B20" s="10"/>
      <c r="L20" s="8"/>
    </row>
    <row r="21" spans="2:12" ht="12.75">
      <c r="B21" s="10"/>
      <c r="L21" s="8"/>
    </row>
    <row r="22" spans="1:12" s="10" customFormat="1" ht="12">
      <c r="A22" s="10" t="s">
        <v>29</v>
      </c>
      <c r="B22" s="10" t="s">
        <v>24</v>
      </c>
      <c r="C22" s="10" t="s">
        <v>40</v>
      </c>
      <c r="D22" s="10" t="s">
        <v>22</v>
      </c>
      <c r="E22" s="9" t="s">
        <v>23</v>
      </c>
      <c r="F22" s="10" t="s">
        <v>27</v>
      </c>
      <c r="G22" s="10" t="s">
        <v>35</v>
      </c>
      <c r="H22" s="10" t="s">
        <v>26</v>
      </c>
      <c r="I22" s="10" t="s">
        <v>33</v>
      </c>
      <c r="J22" s="10" t="s">
        <v>25</v>
      </c>
      <c r="K22" s="10" t="s">
        <v>32</v>
      </c>
      <c r="L22" s="11" t="s">
        <v>37</v>
      </c>
    </row>
    <row r="23" spans="1:12" ht="12">
      <c r="A23" s="12" t="s">
        <v>10</v>
      </c>
      <c r="B23" s="10"/>
      <c r="C23" s="12" t="s">
        <v>34</v>
      </c>
      <c r="D23" s="12" t="s">
        <v>20</v>
      </c>
      <c r="E23" s="13" t="s">
        <v>30</v>
      </c>
      <c r="L23" s="11" t="s">
        <v>39</v>
      </c>
    </row>
    <row r="24" spans="2:12" ht="12.75">
      <c r="B24" s="16">
        <v>300</v>
      </c>
      <c r="C24" s="12">
        <f>6.28*300</f>
        <v>1884</v>
      </c>
      <c r="D24" s="12">
        <v>100000</v>
      </c>
      <c r="E24" s="13">
        <v>7.5E-10</v>
      </c>
      <c r="F24" s="12">
        <f>(C24*D24)*E24</f>
        <v>0.1413</v>
      </c>
      <c r="G24" s="12">
        <f>F24*F24</f>
        <v>0.01996569</v>
      </c>
      <c r="H24" s="12">
        <f>1+G24</f>
        <v>1.01996569</v>
      </c>
      <c r="I24" s="12">
        <f>SQRT(H24)</f>
        <v>1.0099335077122653</v>
      </c>
      <c r="J24" s="12">
        <f>1/I24</f>
        <v>0.9901641963194517</v>
      </c>
      <c r="K24" s="12">
        <f>LOG10(J24)</f>
        <v>-0.004292781521013692</v>
      </c>
      <c r="L24" s="15">
        <f>K24*20</f>
        <v>-0.08585563042027385</v>
      </c>
    </row>
    <row r="25" spans="2:12" ht="12.75">
      <c r="B25" s="16">
        <v>500</v>
      </c>
      <c r="C25" s="12">
        <f>6.26*500</f>
        <v>3130</v>
      </c>
      <c r="D25" s="12">
        <v>100000</v>
      </c>
      <c r="E25" s="13">
        <v>7.5E-10</v>
      </c>
      <c r="F25" s="12">
        <f aca="true" t="shared" si="7" ref="F25:F32">(C25*D25)*E25</f>
        <v>0.23475</v>
      </c>
      <c r="G25" s="12">
        <f aca="true" t="shared" si="8" ref="G25:G32">F25*F25</f>
        <v>0.05510756249999999</v>
      </c>
      <c r="H25" s="12">
        <f aca="true" t="shared" si="9" ref="H25:H32">1+G25</f>
        <v>1.0551075625</v>
      </c>
      <c r="I25" s="12">
        <f aca="true" t="shared" si="10" ref="I25:I32">SQRT(H25)</f>
        <v>1.0271842884799203</v>
      </c>
      <c r="J25" s="12">
        <f aca="true" t="shared" si="11" ref="J25:J32">1/I25</f>
        <v>0.9735351399113114</v>
      </c>
      <c r="K25" s="12">
        <f aca="true" t="shared" si="12" ref="K25:K32">LOG10(J25)</f>
        <v>-0.011648367930135078</v>
      </c>
      <c r="L25" s="15">
        <f aca="true" t="shared" si="13" ref="L25:L32">K25*20</f>
        <v>-0.23296735860270157</v>
      </c>
    </row>
    <row r="26" spans="2:12" ht="12.75">
      <c r="B26" s="16">
        <v>1000</v>
      </c>
      <c r="C26" s="12">
        <f>6.28*1000</f>
        <v>6280</v>
      </c>
      <c r="D26" s="12">
        <v>100000</v>
      </c>
      <c r="E26" s="13">
        <v>7.5E-10</v>
      </c>
      <c r="F26" s="12">
        <f t="shared" si="7"/>
        <v>0.471</v>
      </c>
      <c r="G26" s="12">
        <f t="shared" si="8"/>
        <v>0.22184099999999998</v>
      </c>
      <c r="H26" s="12">
        <f t="shared" si="9"/>
        <v>1.221841</v>
      </c>
      <c r="I26" s="12">
        <f t="shared" si="10"/>
        <v>1.1053691691014365</v>
      </c>
      <c r="J26" s="12">
        <f t="shared" si="11"/>
        <v>0.904675132935821</v>
      </c>
      <c r="K26" s="12">
        <f t="shared" si="12"/>
        <v>-0.043507347095902156</v>
      </c>
      <c r="L26" s="15">
        <f t="shared" si="13"/>
        <v>-0.8701469419180431</v>
      </c>
    </row>
    <row r="27" spans="2:12" ht="12.75">
      <c r="B27" s="16">
        <v>3000</v>
      </c>
      <c r="C27" s="12">
        <f>6.28*3000</f>
        <v>18840</v>
      </c>
      <c r="D27" s="12">
        <v>100000</v>
      </c>
      <c r="E27" s="13">
        <v>7.5E-10</v>
      </c>
      <c r="F27" s="12">
        <f t="shared" si="7"/>
        <v>1.413</v>
      </c>
      <c r="G27" s="12">
        <f t="shared" si="8"/>
        <v>1.996569</v>
      </c>
      <c r="H27" s="12">
        <f t="shared" si="9"/>
        <v>2.996569</v>
      </c>
      <c r="I27" s="12">
        <f t="shared" si="10"/>
        <v>1.7310600798354747</v>
      </c>
      <c r="J27" s="12">
        <f t="shared" si="11"/>
        <v>0.5776807007732759</v>
      </c>
      <c r="K27" s="12">
        <f t="shared" si="12"/>
        <v>-0.23831214117881508</v>
      </c>
      <c r="L27" s="15">
        <f t="shared" si="13"/>
        <v>-4.7662428235763015</v>
      </c>
    </row>
    <row r="28" spans="2:12" ht="12.75">
      <c r="B28" s="16">
        <v>5000</v>
      </c>
      <c r="C28" s="12">
        <f>6.28*5000</f>
        <v>31400</v>
      </c>
      <c r="D28" s="12">
        <v>100000</v>
      </c>
      <c r="E28" s="13">
        <v>7.5E-10</v>
      </c>
      <c r="F28" s="12">
        <f t="shared" si="7"/>
        <v>2.355</v>
      </c>
      <c r="G28" s="12">
        <f t="shared" si="8"/>
        <v>5.546025</v>
      </c>
      <c r="H28" s="12">
        <f t="shared" si="9"/>
        <v>6.546025</v>
      </c>
      <c r="I28" s="12">
        <f t="shared" si="10"/>
        <v>2.5585200800462755</v>
      </c>
      <c r="J28" s="12">
        <f t="shared" si="11"/>
        <v>0.39085094848343466</v>
      </c>
      <c r="K28" s="12">
        <f t="shared" si="12"/>
        <v>-0.40798882979712287</v>
      </c>
      <c r="L28" s="15">
        <f t="shared" si="13"/>
        <v>-8.159776595942457</v>
      </c>
    </row>
    <row r="29" spans="2:12" ht="12.75">
      <c r="B29" s="16">
        <v>8000</v>
      </c>
      <c r="C29" s="14">
        <f>6.28*8000</f>
        <v>50240</v>
      </c>
      <c r="D29" s="12">
        <v>100000</v>
      </c>
      <c r="E29" s="13">
        <v>7.5E-10</v>
      </c>
      <c r="F29" s="12">
        <f t="shared" si="7"/>
        <v>3.768</v>
      </c>
      <c r="G29" s="12">
        <f t="shared" si="8"/>
        <v>14.197823999999999</v>
      </c>
      <c r="H29" s="12">
        <f t="shared" si="9"/>
        <v>15.197823999999999</v>
      </c>
      <c r="I29" s="12">
        <f t="shared" si="10"/>
        <v>3.898438661823474</v>
      </c>
      <c r="J29" s="12">
        <f t="shared" si="11"/>
        <v>0.2565129496053826</v>
      </c>
      <c r="K29" s="12">
        <f t="shared" si="12"/>
        <v>-0.5908907054051836</v>
      </c>
      <c r="L29" s="15">
        <f t="shared" si="13"/>
        <v>-11.817814108103672</v>
      </c>
    </row>
    <row r="30" spans="2:12" ht="12.75">
      <c r="B30" s="16">
        <v>10000</v>
      </c>
      <c r="C30" s="12">
        <f>6.28*10000</f>
        <v>62800</v>
      </c>
      <c r="D30" s="12">
        <v>100000</v>
      </c>
      <c r="E30" s="13">
        <v>7.5E-10</v>
      </c>
      <c r="F30" s="12">
        <f t="shared" si="7"/>
        <v>4.71</v>
      </c>
      <c r="G30" s="12">
        <f t="shared" si="8"/>
        <v>22.1841</v>
      </c>
      <c r="H30" s="12">
        <f t="shared" si="9"/>
        <v>23.1841</v>
      </c>
      <c r="I30" s="12">
        <f t="shared" si="10"/>
        <v>4.814987019712515</v>
      </c>
      <c r="J30" s="12">
        <f t="shared" si="11"/>
        <v>0.20768487971120353</v>
      </c>
      <c r="K30" s="12">
        <f t="shared" si="12"/>
        <v>-0.6825951206869652</v>
      </c>
      <c r="L30" s="15">
        <f t="shared" si="13"/>
        <v>-13.651902413739304</v>
      </c>
    </row>
    <row r="31" spans="2:12" ht="12.75">
      <c r="B31" s="16">
        <v>12500</v>
      </c>
      <c r="C31" s="12">
        <f>6.28*12500</f>
        <v>78500</v>
      </c>
      <c r="D31" s="12">
        <v>100000</v>
      </c>
      <c r="E31" s="13">
        <v>7.5E-10</v>
      </c>
      <c r="F31" s="12">
        <f t="shared" si="7"/>
        <v>5.8875</v>
      </c>
      <c r="G31" s="12">
        <f t="shared" si="8"/>
        <v>34.662656250000005</v>
      </c>
      <c r="H31" s="12">
        <f t="shared" si="9"/>
        <v>35.662656250000005</v>
      </c>
      <c r="I31" s="12">
        <f t="shared" si="10"/>
        <v>5.971821853505009</v>
      </c>
      <c r="J31" s="12">
        <f t="shared" si="11"/>
        <v>0.1674530862659735</v>
      </c>
      <c r="K31" s="12">
        <f t="shared" si="12"/>
        <v>-0.7761068437291895</v>
      </c>
      <c r="L31" s="15">
        <f t="shared" si="13"/>
        <v>-15.52213687458379</v>
      </c>
    </row>
    <row r="32" spans="2:12" ht="12.75">
      <c r="B32" s="16">
        <v>15000</v>
      </c>
      <c r="C32" s="12">
        <f>6.28*15000</f>
        <v>94200</v>
      </c>
      <c r="D32" s="12">
        <v>100000</v>
      </c>
      <c r="E32" s="13">
        <v>7.5E-10</v>
      </c>
      <c r="F32" s="12">
        <f t="shared" si="7"/>
        <v>7.065</v>
      </c>
      <c r="G32" s="12">
        <f t="shared" si="8"/>
        <v>49.91422500000001</v>
      </c>
      <c r="H32" s="12">
        <f t="shared" si="9"/>
        <v>50.91422500000001</v>
      </c>
      <c r="I32" s="12">
        <f t="shared" si="10"/>
        <v>7.135420450120652</v>
      </c>
      <c r="J32" s="12">
        <f t="shared" si="11"/>
        <v>0.1401459110910684</v>
      </c>
      <c r="K32" s="12">
        <f t="shared" si="12"/>
        <v>-0.8534195687313159</v>
      </c>
      <c r="L32" s="15">
        <f t="shared" si="13"/>
        <v>-17.068391374626316</v>
      </c>
    </row>
  </sheetData>
  <printOptions gridLines="1" headings="1"/>
  <pageMargins left="0.34" right="0.28" top="0.984251968503937" bottom="0.984251968503937" header="0.5118110236220472" footer="0.5118110236220472"/>
  <pageSetup blackAndWhite="1" horizontalDpi="600" verticalDpi="600" orientation="landscape" paperSize="9" r:id="rId1"/>
  <headerFooter alignWithMargins="0">
    <oddFooter>&amp;LHans M. Knoll&amp;CSeite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 von 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M. Knoll</dc:creator>
  <cp:keywords/>
  <dc:description/>
  <cp:lastModifiedBy>Hans M. Knoll</cp:lastModifiedBy>
  <cp:lastPrinted>2006-12-31T15:21:43Z</cp:lastPrinted>
  <dcterms:created xsi:type="dcterms:W3CDTF">2006-12-31T08:46:46Z</dcterms:created>
  <dcterms:modified xsi:type="dcterms:W3CDTF">2007-01-03T08:47:23Z</dcterms:modified>
  <cp:category/>
  <cp:version/>
  <cp:contentType/>
  <cp:contentStatus/>
</cp:coreProperties>
</file>