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<sst xmlns="http://schemas.openxmlformats.org/spreadsheetml/2006/main" count="125" uniqueCount="55">
  <si>
    <t>Rv</t>
  </si>
  <si>
    <t>Uv</t>
  </si>
  <si>
    <t>Iv</t>
  </si>
  <si>
    <t>Rs</t>
  </si>
  <si>
    <t>Fu (Tabelle)</t>
  </si>
  <si>
    <t>Ueff erf.</t>
  </si>
  <si>
    <t>Fi (Tabelle)</t>
  </si>
  <si>
    <t>Ls</t>
  </si>
  <si>
    <r>
      <t>R</t>
    </r>
    <r>
      <rPr>
        <b/>
        <sz val="7"/>
        <rFont val="Arial"/>
        <family val="2"/>
      </rPr>
      <t>G</t>
    </r>
  </si>
  <si>
    <r>
      <t>C</t>
    </r>
    <r>
      <rPr>
        <b/>
        <sz val="7"/>
        <rFont val="Arial"/>
        <family val="2"/>
      </rPr>
      <t>L</t>
    </r>
  </si>
  <si>
    <r>
      <t>X</t>
    </r>
    <r>
      <rPr>
        <b/>
        <sz val="7"/>
        <color indexed="10"/>
        <rFont val="Arial"/>
        <family val="2"/>
      </rPr>
      <t>CL</t>
    </r>
  </si>
  <si>
    <r>
      <t>U</t>
    </r>
    <r>
      <rPr>
        <b/>
        <sz val="7"/>
        <color indexed="10"/>
        <rFont val="Arial"/>
        <family val="2"/>
      </rPr>
      <t>LBr</t>
    </r>
  </si>
  <si>
    <r>
      <t>X</t>
    </r>
    <r>
      <rPr>
        <b/>
        <sz val="7"/>
        <color indexed="10"/>
        <rFont val="Arial"/>
        <family val="2"/>
      </rPr>
      <t>LS</t>
    </r>
  </si>
  <si>
    <r>
      <t>U</t>
    </r>
    <r>
      <rPr>
        <b/>
        <sz val="7"/>
        <color indexed="10"/>
        <rFont val="Arial"/>
        <family val="2"/>
      </rPr>
      <t>SBr</t>
    </r>
  </si>
  <si>
    <t>Cs</t>
  </si>
  <si>
    <r>
      <t>X</t>
    </r>
    <r>
      <rPr>
        <b/>
        <sz val="7"/>
        <color indexed="10"/>
        <rFont val="Arial"/>
        <family val="2"/>
      </rPr>
      <t>CS</t>
    </r>
  </si>
  <si>
    <r>
      <t>I</t>
    </r>
    <r>
      <rPr>
        <b/>
        <sz val="7"/>
        <color indexed="10"/>
        <rFont val="Arial"/>
        <family val="2"/>
      </rPr>
      <t>LBr</t>
    </r>
  </si>
  <si>
    <t>Fu</t>
  </si>
  <si>
    <t>Fi</t>
  </si>
  <si>
    <t>Einweggleichrichter - erforderliche Eingangswechselspannung Ueff erf. für erforderl. Verbraucherspannung und Strom</t>
  </si>
  <si>
    <t>Zweiweggleichrichter - erforderliche Eingangswechselspannung Ueff erf. für erforderl. Verbraucherspannung und Strom</t>
  </si>
  <si>
    <r>
      <t>U</t>
    </r>
    <r>
      <rPr>
        <b/>
        <sz val="7"/>
        <color indexed="10"/>
        <rFont val="Arial"/>
        <family val="2"/>
      </rPr>
      <t>L</t>
    </r>
  </si>
  <si>
    <r>
      <t>R</t>
    </r>
    <r>
      <rPr>
        <b/>
        <sz val="7"/>
        <color indexed="10"/>
        <rFont val="Arial"/>
        <family val="2"/>
      </rPr>
      <t>G</t>
    </r>
    <r>
      <rPr>
        <b/>
        <sz val="10"/>
        <color indexed="10"/>
        <rFont val="Arial"/>
        <family val="2"/>
      </rPr>
      <t>/R</t>
    </r>
    <r>
      <rPr>
        <b/>
        <sz val="7"/>
        <color indexed="10"/>
        <rFont val="Arial"/>
        <family val="2"/>
      </rPr>
      <t>L</t>
    </r>
  </si>
  <si>
    <t>U~eff.</t>
  </si>
  <si>
    <t>Einweggleichrichter bei gegebener Eingangswechselspannung U~eff.</t>
  </si>
  <si>
    <t>Zweiweggleichrichter bei gegebener Eingangswechselspannung U~eff.</t>
  </si>
  <si>
    <r>
      <t>R</t>
    </r>
    <r>
      <rPr>
        <sz val="7"/>
        <rFont val="Arial"/>
        <family val="2"/>
      </rPr>
      <t>G</t>
    </r>
  </si>
  <si>
    <r>
      <t>C</t>
    </r>
    <r>
      <rPr>
        <sz val="7"/>
        <rFont val="Arial"/>
        <family val="2"/>
      </rPr>
      <t>L</t>
    </r>
  </si>
  <si>
    <r>
      <t>U</t>
    </r>
    <r>
      <rPr>
        <sz val="7"/>
        <rFont val="Arial"/>
        <family val="2"/>
      </rPr>
      <t>L</t>
    </r>
  </si>
  <si>
    <r>
      <t>X</t>
    </r>
    <r>
      <rPr>
        <sz val="7"/>
        <rFont val="Arial"/>
        <family val="2"/>
      </rPr>
      <t>CL</t>
    </r>
  </si>
  <si>
    <r>
      <t>I</t>
    </r>
    <r>
      <rPr>
        <sz val="7"/>
        <rFont val="Arial"/>
        <family val="2"/>
      </rPr>
      <t>LBr</t>
    </r>
  </si>
  <si>
    <r>
      <t>U</t>
    </r>
    <r>
      <rPr>
        <sz val="7"/>
        <rFont val="Arial"/>
        <family val="2"/>
      </rPr>
      <t>LBr</t>
    </r>
  </si>
  <si>
    <r>
      <t>X</t>
    </r>
    <r>
      <rPr>
        <sz val="7"/>
        <rFont val="Arial"/>
        <family val="2"/>
      </rPr>
      <t>LS</t>
    </r>
  </si>
  <si>
    <r>
      <t>X</t>
    </r>
    <r>
      <rPr>
        <sz val="7"/>
        <rFont val="Arial"/>
        <family val="2"/>
      </rPr>
      <t>CS</t>
    </r>
  </si>
  <si>
    <r>
      <t>U</t>
    </r>
    <r>
      <rPr>
        <sz val="7"/>
        <rFont val="Arial"/>
        <family val="2"/>
      </rPr>
      <t>SBr</t>
    </r>
  </si>
  <si>
    <t>Ladekondensator in uF</t>
  </si>
  <si>
    <t>Siebkondensator in uF</t>
  </si>
  <si>
    <t>Eingangswechselspannung Effektivwert in V~</t>
  </si>
  <si>
    <t>Stromfaktor</t>
  </si>
  <si>
    <t>Spannungsfaktor</t>
  </si>
  <si>
    <t>Verbraucherstrom</t>
  </si>
  <si>
    <t>Siebdrossel in H</t>
  </si>
  <si>
    <t>Gesamtwiderstand (Innenwid. Trafo, Schutzwid. Röhre, Innenwid. Röhre)</t>
  </si>
  <si>
    <t>Verbraucherwiderstand</t>
  </si>
  <si>
    <t>Gleichspannung Ladekondensator</t>
  </si>
  <si>
    <t>Brummstrom Ladekondensator in A</t>
  </si>
  <si>
    <t>Brummspannung Ladekondensator V~eff.</t>
  </si>
  <si>
    <t>Brummspannung Siebkondensator V~eff.</t>
  </si>
  <si>
    <t>Verbrauchergleichspannung</t>
  </si>
  <si>
    <t>Blindwiderstand Ladekondensator in Ohm</t>
  </si>
  <si>
    <t>Blindwiderstand Siebkondensator</t>
  </si>
  <si>
    <t>Blindwiderstand Siebdrossel</t>
  </si>
  <si>
    <t>Siebwiderstand in Ohm (auch ohmscher Wid. Drossel)</t>
  </si>
  <si>
    <t>Zwischenwerte linear interpolieren</t>
  </si>
  <si>
    <r>
      <t>! Die Genauigkeit der Berechnungen ist wesentlich von R</t>
    </r>
    <r>
      <rPr>
        <b/>
        <sz val="7"/>
        <color indexed="10"/>
        <rFont val="Arial"/>
        <family val="2"/>
      </rPr>
      <t>G</t>
    </r>
    <r>
      <rPr>
        <b/>
        <sz val="10"/>
        <color indexed="10"/>
        <rFont val="Arial"/>
        <family val="2"/>
      </rPr>
      <t xml:space="preserve"> abhängig !</t>
    </r>
  </si>
</sst>
</file>

<file path=xl/styles.xml><?xml version="1.0" encoding="utf-8"?>
<styleSheet xmlns="http://schemas.openxmlformats.org/spreadsheetml/2006/main">
  <numFmts count="23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0000000"/>
    <numFmt numFmtId="171" formatCode="0.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0"/>
    <numFmt numFmtId="178" formatCode="0.0000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7"/>
      <color indexed="10"/>
      <name val="Arial"/>
      <family val="2"/>
    </font>
    <font>
      <b/>
      <sz val="7"/>
      <name val="Arial"/>
      <family val="2"/>
    </font>
    <font>
      <sz val="10"/>
      <color indexed="10"/>
      <name val="Arial"/>
      <family val="2"/>
    </font>
    <font>
      <b/>
      <sz val="10"/>
      <name val="Arial Narrow"/>
      <family val="2"/>
    </font>
    <font>
      <sz val="7"/>
      <name val="Arial"/>
      <family val="2"/>
    </font>
    <font>
      <sz val="10"/>
      <name val="Arial Narrow"/>
      <family val="2"/>
    </font>
    <font>
      <sz val="10"/>
      <color indexed="5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2" borderId="5" xfId="0" applyFon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6" xfId="0" applyNumberFormat="1" applyFont="1" applyFill="1" applyBorder="1" applyAlignment="1">
      <alignment horizontal="center"/>
    </xf>
    <xf numFmtId="176" fontId="0" fillId="3" borderId="7" xfId="0" applyNumberFormat="1" applyFont="1" applyFill="1" applyBorder="1" applyAlignment="1">
      <alignment horizontal="center"/>
    </xf>
    <xf numFmtId="176" fontId="0" fillId="3" borderId="8" xfId="0" applyNumberFormat="1" applyFont="1" applyFill="1" applyBorder="1" applyAlignment="1">
      <alignment horizontal="center"/>
    </xf>
    <xf numFmtId="176" fontId="0" fillId="4" borderId="9" xfId="0" applyNumberFormat="1" applyFont="1" applyFill="1" applyBorder="1" applyAlignment="1">
      <alignment horizontal="center"/>
    </xf>
    <xf numFmtId="176" fontId="0" fillId="4" borderId="4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76" fontId="9" fillId="4" borderId="9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shrinkToFit="1"/>
    </xf>
    <xf numFmtId="1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0" xfId="0" applyBorder="1" applyAlignment="1">
      <alignment/>
    </xf>
    <xf numFmtId="0" fontId="0" fillId="0" borderId="19" xfId="0" applyFont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Border="1" applyAlignment="1">
      <alignment horizontal="center" vertical="justify" shrinkToFit="1"/>
    </xf>
    <xf numFmtId="0" fontId="0" fillId="5" borderId="6" xfId="0" applyFont="1" applyFill="1" applyBorder="1" applyAlignment="1" applyProtection="1">
      <alignment horizontal="center"/>
      <protection locked="0"/>
    </xf>
    <xf numFmtId="0" fontId="0" fillId="5" borderId="8" xfId="0" applyFont="1" applyFill="1" applyBorder="1" applyAlignment="1" applyProtection="1">
      <alignment horizontal="center"/>
      <protection locked="0"/>
    </xf>
    <xf numFmtId="0" fontId="0" fillId="5" borderId="6" xfId="0" applyFont="1" applyFill="1" applyBorder="1" applyAlignment="1" applyProtection="1">
      <alignment horizontal="center" vertical="center" shrinkToFit="1"/>
      <protection locked="0"/>
    </xf>
    <xf numFmtId="0" fontId="0" fillId="5" borderId="8" xfId="0" applyFont="1" applyFill="1" applyBorder="1" applyAlignment="1" applyProtection="1">
      <alignment horizontal="center" vertical="center" shrinkToFit="1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 vertical="center" shrinkToFit="1"/>
      <protection locked="0"/>
    </xf>
    <xf numFmtId="0" fontId="0" fillId="4" borderId="4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/>
      <protection locked="0"/>
    </xf>
    <xf numFmtId="176" fontId="1" fillId="2" borderId="8" xfId="0" applyNumberFormat="1" applyFont="1" applyFill="1" applyBorder="1" applyAlignment="1" applyProtection="1">
      <alignment horizontal="center" vertical="center" shrinkToFit="1"/>
      <protection hidden="1"/>
    </xf>
    <xf numFmtId="2" fontId="1" fillId="2" borderId="4" xfId="0" applyNumberFormat="1" applyFont="1" applyFill="1" applyBorder="1" applyAlignment="1" applyProtection="1">
      <alignment horizontal="center"/>
      <protection hidden="1"/>
    </xf>
    <xf numFmtId="2" fontId="1" fillId="2" borderId="8" xfId="0" applyNumberFormat="1" applyFont="1" applyFill="1" applyBorder="1" applyAlignment="1" applyProtection="1">
      <alignment horizontal="center" vertical="center" shrinkToFit="1"/>
      <protection hidden="1"/>
    </xf>
    <xf numFmtId="1" fontId="1" fillId="6" borderId="8" xfId="0" applyNumberFormat="1" applyFont="1" applyFill="1" applyBorder="1" applyAlignment="1" applyProtection="1">
      <alignment horizontal="center"/>
      <protection hidden="1"/>
    </xf>
    <xf numFmtId="176" fontId="1" fillId="6" borderId="8" xfId="0" applyNumberFormat="1" applyFont="1" applyFill="1" applyBorder="1" applyAlignment="1" applyProtection="1">
      <alignment horizontal="center"/>
      <protection hidden="1"/>
    </xf>
    <xf numFmtId="1" fontId="1" fillId="6" borderId="8" xfId="0" applyNumberFormat="1" applyFont="1" applyFill="1" applyBorder="1" applyAlignment="1" applyProtection="1">
      <alignment horizontal="center" vertical="center" shrinkToFit="1"/>
      <protection hidden="1"/>
    </xf>
    <xf numFmtId="176" fontId="1" fillId="6" borderId="8" xfId="0" applyNumberFormat="1" applyFont="1" applyFill="1" applyBorder="1" applyAlignment="1" applyProtection="1">
      <alignment horizontal="center" vertical="center" shrinkToFit="1"/>
      <protection hidden="1"/>
    </xf>
    <xf numFmtId="176" fontId="1" fillId="6" borderId="4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8" xfId="0" applyFont="1" applyFill="1" applyBorder="1" applyAlignment="1" applyProtection="1">
      <alignment horizontal="center"/>
      <protection hidden="1"/>
    </xf>
    <xf numFmtId="175" fontId="1" fillId="6" borderId="8" xfId="0" applyNumberFormat="1" applyFont="1" applyFill="1" applyBorder="1" applyAlignment="1" applyProtection="1">
      <alignment horizontal="center"/>
      <protection hidden="1"/>
    </xf>
    <xf numFmtId="171" fontId="1" fillId="6" borderId="8" xfId="0" applyNumberFormat="1" applyFont="1" applyFill="1" applyBorder="1" applyAlignment="1" applyProtection="1">
      <alignment horizontal="center" vertical="center" shrinkToFit="1"/>
      <protection hidden="1"/>
    </xf>
    <xf numFmtId="175" fontId="1" fillId="6" borderId="8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8" xfId="0" applyFont="1" applyFill="1" applyBorder="1" applyAlignment="1" applyProtection="1">
      <alignment horizontal="center" vertical="center" shrinkToFit="1"/>
      <protection hidden="1"/>
    </xf>
    <xf numFmtId="0" fontId="0" fillId="7" borderId="8" xfId="0" applyFont="1" applyFill="1" applyBorder="1" applyAlignment="1" applyProtection="1">
      <alignment horizontal="center"/>
      <protection locked="0"/>
    </xf>
    <xf numFmtId="0" fontId="0" fillId="7" borderId="8" xfId="0" applyFont="1" applyFill="1" applyBorder="1" applyAlignment="1" applyProtection="1">
      <alignment horizontal="center" vertical="center" shrinkToFit="1"/>
      <protection locked="0"/>
    </xf>
    <xf numFmtId="176" fontId="0" fillId="7" borderId="7" xfId="0" applyNumberFormat="1" applyFont="1" applyFill="1" applyBorder="1" applyAlignment="1">
      <alignment horizontal="center"/>
    </xf>
    <xf numFmtId="176" fontId="0" fillId="7" borderId="8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6" xfId="0" applyFont="1" applyBorder="1" applyAlignment="1">
      <alignment horizontal="center" vertical="justify" shrinkToFit="1"/>
    </xf>
    <xf numFmtId="0" fontId="0" fillId="0" borderId="17" xfId="0" applyFont="1" applyBorder="1" applyAlignment="1">
      <alignment horizontal="center" vertical="justify" shrinkToFit="1"/>
    </xf>
    <xf numFmtId="0" fontId="0" fillId="0" borderId="18" xfId="0" applyFont="1" applyBorder="1" applyAlignment="1">
      <alignment horizontal="center" vertical="justify" shrinkToFit="1"/>
    </xf>
    <xf numFmtId="0" fontId="0" fillId="0" borderId="21" xfId="0" applyFont="1" applyBorder="1" applyAlignment="1">
      <alignment horizontal="center" vertical="justify" shrinkToFit="1"/>
    </xf>
    <xf numFmtId="0" fontId="0" fillId="0" borderId="22" xfId="0" applyFont="1" applyBorder="1" applyAlignment="1">
      <alignment horizontal="center" vertical="justify" shrinkToFit="1"/>
    </xf>
    <xf numFmtId="0" fontId="0" fillId="0" borderId="23" xfId="0" applyFont="1" applyBorder="1" applyAlignment="1">
      <alignment horizontal="center" vertical="justify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0</xdr:row>
      <xdr:rowOff>123825</xdr:rowOff>
    </xdr:from>
    <xdr:to>
      <xdr:col>8</xdr:col>
      <xdr:colOff>190500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23825"/>
          <a:ext cx="41433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24</xdr:row>
      <xdr:rowOff>123825</xdr:rowOff>
    </xdr:from>
    <xdr:to>
      <xdr:col>7</xdr:col>
      <xdr:colOff>571500</xdr:colOff>
      <xdr:row>38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4114800"/>
          <a:ext cx="36766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74"/>
  <sheetViews>
    <sheetView tabSelected="1" workbookViewId="0" topLeftCell="A45">
      <selection activeCell="I7" sqref="I7"/>
    </sheetView>
  </sheetViews>
  <sheetFormatPr defaultColWidth="11.421875" defaultRowHeight="12.75"/>
  <cols>
    <col min="1" max="1" width="8.8515625" style="0" customWidth="1"/>
    <col min="2" max="2" width="9.28125" style="0" customWidth="1"/>
    <col min="3" max="3" width="9.00390625" style="0" customWidth="1"/>
    <col min="4" max="4" width="9.28125" style="0" customWidth="1"/>
    <col min="5" max="5" width="9.57421875" style="0" customWidth="1"/>
    <col min="6" max="6" width="9.140625" style="0" customWidth="1"/>
    <col min="7" max="8" width="9.8515625" style="0" customWidth="1"/>
    <col min="9" max="9" width="9.7109375" style="0" customWidth="1"/>
    <col min="10" max="10" width="9.57421875" style="0" customWidth="1"/>
    <col min="11" max="11" width="7.8515625" style="0" customWidth="1"/>
    <col min="12" max="12" width="7.7109375" style="0" customWidth="1"/>
    <col min="13" max="14" width="7.421875" style="0" customWidth="1"/>
  </cols>
  <sheetData>
    <row r="2" ht="13.5" thickBot="1"/>
    <row r="3" spans="12:14" ht="12.75">
      <c r="L3" s="4" t="s">
        <v>22</v>
      </c>
      <c r="M3" s="7" t="s">
        <v>17</v>
      </c>
      <c r="N3" s="8" t="s">
        <v>18</v>
      </c>
    </row>
    <row r="4" spans="12:14" ht="12.75">
      <c r="L4" s="11">
        <v>0</v>
      </c>
      <c r="M4" s="98">
        <v>1</v>
      </c>
      <c r="N4" s="16">
        <v>1.414</v>
      </c>
    </row>
    <row r="5" spans="12:14" ht="12.75">
      <c r="L5" s="11">
        <v>0.01</v>
      </c>
      <c r="M5" s="98">
        <v>0.93</v>
      </c>
      <c r="N5" s="16">
        <v>1.385</v>
      </c>
    </row>
    <row r="6" spans="12:14" ht="12.75">
      <c r="L6" s="11">
        <v>0.02</v>
      </c>
      <c r="M6" s="98">
        <v>0.87</v>
      </c>
      <c r="N6" s="16">
        <v>1.375</v>
      </c>
    </row>
    <row r="7" spans="1:14" ht="12.75">
      <c r="A7" s="1"/>
      <c r="B7" s="1"/>
      <c r="C7" s="1"/>
      <c r="D7" s="1"/>
      <c r="E7" s="1"/>
      <c r="F7" s="1"/>
      <c r="G7" s="1"/>
      <c r="H7" s="1"/>
      <c r="I7" s="1"/>
      <c r="J7" s="1"/>
      <c r="L7" s="11">
        <v>0.03</v>
      </c>
      <c r="M7" s="98">
        <v>0.82</v>
      </c>
      <c r="N7" s="16">
        <v>1.36</v>
      </c>
    </row>
    <row r="8" spans="1:14" ht="12.75">
      <c r="A8" s="2"/>
      <c r="B8" s="2"/>
      <c r="C8" s="2"/>
      <c r="D8" s="2"/>
      <c r="E8" s="2"/>
      <c r="F8" s="2"/>
      <c r="G8" s="2"/>
      <c r="H8" s="2"/>
      <c r="I8" s="2"/>
      <c r="J8" s="2"/>
      <c r="L8" s="11">
        <v>0.04</v>
      </c>
      <c r="M8" s="98">
        <v>0.775</v>
      </c>
      <c r="N8" s="16">
        <v>1.35</v>
      </c>
    </row>
    <row r="9" spans="1:14" ht="12.75">
      <c r="A9" s="40"/>
      <c r="B9" s="41"/>
      <c r="C9" s="42"/>
      <c r="D9" s="6"/>
      <c r="E9" s="5"/>
      <c r="F9" s="5"/>
      <c r="G9" s="43"/>
      <c r="H9" s="43"/>
      <c r="I9" s="6"/>
      <c r="J9" s="44"/>
      <c r="L9" s="11">
        <v>0.05</v>
      </c>
      <c r="M9" s="98">
        <v>0.74</v>
      </c>
      <c r="N9" s="16">
        <v>1.34</v>
      </c>
    </row>
    <row r="10" spans="1:14" ht="12.75">
      <c r="A10" s="39"/>
      <c r="B10" s="39"/>
      <c r="C10" s="39"/>
      <c r="D10" s="45"/>
      <c r="E10" s="39"/>
      <c r="F10" s="39"/>
      <c r="G10" s="46"/>
      <c r="H10" s="47"/>
      <c r="I10" s="48"/>
      <c r="J10" s="39"/>
      <c r="L10" s="11">
        <v>0.06</v>
      </c>
      <c r="M10" s="98">
        <v>0.71</v>
      </c>
      <c r="N10" s="16">
        <v>1.33</v>
      </c>
    </row>
    <row r="11" spans="1:14" ht="13.5" thickBot="1">
      <c r="A11" s="51"/>
      <c r="B11" s="51"/>
      <c r="C11" s="51"/>
      <c r="D11" s="51"/>
      <c r="E11" s="52"/>
      <c r="F11" s="51"/>
      <c r="G11" s="51"/>
      <c r="H11" s="51"/>
      <c r="I11" s="51"/>
      <c r="J11" s="51"/>
      <c r="L11" s="11">
        <v>0.07</v>
      </c>
      <c r="M11" s="98">
        <v>0.69</v>
      </c>
      <c r="N11" s="16">
        <v>1.325</v>
      </c>
    </row>
    <row r="12" spans="1:14" ht="13.5" thickBot="1">
      <c r="A12" s="103" t="s">
        <v>24</v>
      </c>
      <c r="B12" s="104"/>
      <c r="C12" s="104"/>
      <c r="D12" s="104"/>
      <c r="E12" s="104"/>
      <c r="F12" s="104"/>
      <c r="G12" s="104"/>
      <c r="H12" s="104"/>
      <c r="I12" s="104"/>
      <c r="J12" s="105"/>
      <c r="L12" s="11">
        <v>0.08</v>
      </c>
      <c r="M12" s="98">
        <v>0.67</v>
      </c>
      <c r="N12" s="16">
        <v>1.32</v>
      </c>
    </row>
    <row r="13" spans="1:14" ht="12.75">
      <c r="A13" s="22" t="s">
        <v>23</v>
      </c>
      <c r="B13" s="23" t="s">
        <v>0</v>
      </c>
      <c r="C13" s="24" t="s">
        <v>4</v>
      </c>
      <c r="D13" s="25" t="s">
        <v>21</v>
      </c>
      <c r="E13" s="26" t="s">
        <v>8</v>
      </c>
      <c r="F13" s="26" t="s">
        <v>3</v>
      </c>
      <c r="G13" s="27" t="s">
        <v>2</v>
      </c>
      <c r="H13" s="27" t="s">
        <v>1</v>
      </c>
      <c r="I13" s="28" t="s">
        <v>22</v>
      </c>
      <c r="J13" s="20"/>
      <c r="L13" s="11">
        <v>0.09</v>
      </c>
      <c r="M13" s="98">
        <v>0.65</v>
      </c>
      <c r="N13" s="16">
        <v>1.315</v>
      </c>
    </row>
    <row r="14" spans="1:14" ht="13.5" thickBot="1">
      <c r="A14" s="74"/>
      <c r="B14" s="75"/>
      <c r="C14" s="96"/>
      <c r="D14" s="86">
        <f>A14*1.414*C14</f>
        <v>0</v>
      </c>
      <c r="E14" s="75"/>
      <c r="F14" s="75"/>
      <c r="G14" s="87" t="e">
        <f>D14/(F14+B14)</f>
        <v>#DIV/0!</v>
      </c>
      <c r="H14" s="86" t="e">
        <f>B14*G14</f>
        <v>#DIV/0!</v>
      </c>
      <c r="I14" s="84" t="e">
        <f>E14/(B14+F14)</f>
        <v>#DIV/0!</v>
      </c>
      <c r="J14" s="21"/>
      <c r="K14" s="3"/>
      <c r="L14" s="12">
        <v>0.1</v>
      </c>
      <c r="M14" s="98">
        <v>0.63</v>
      </c>
      <c r="N14" s="16">
        <v>1.31</v>
      </c>
    </row>
    <row r="15" spans="1:14" ht="13.5" thickBot="1">
      <c r="A15" s="29"/>
      <c r="B15" s="30"/>
      <c r="C15" s="30"/>
      <c r="D15" s="30"/>
      <c r="E15" s="31"/>
      <c r="F15" s="30"/>
      <c r="G15" s="30"/>
      <c r="H15" s="30"/>
      <c r="I15" s="30"/>
      <c r="J15" s="32"/>
      <c r="K15" s="2"/>
      <c r="L15" s="11">
        <v>0.11</v>
      </c>
      <c r="M15" s="98">
        <v>0.625</v>
      </c>
      <c r="N15" s="16">
        <v>1.305</v>
      </c>
    </row>
    <row r="16" spans="1:14" ht="12.75">
      <c r="A16" s="33" t="s">
        <v>9</v>
      </c>
      <c r="B16" s="25" t="s">
        <v>10</v>
      </c>
      <c r="C16" s="25" t="s">
        <v>16</v>
      </c>
      <c r="D16" s="25" t="s">
        <v>11</v>
      </c>
      <c r="E16" s="26" t="s">
        <v>7</v>
      </c>
      <c r="F16" s="25" t="s">
        <v>12</v>
      </c>
      <c r="G16" s="26" t="s">
        <v>14</v>
      </c>
      <c r="H16" s="25" t="s">
        <v>15</v>
      </c>
      <c r="I16" s="25" t="s">
        <v>13</v>
      </c>
      <c r="J16" s="34" t="s">
        <v>6</v>
      </c>
      <c r="K16" s="2"/>
      <c r="L16" s="11">
        <v>0.12</v>
      </c>
      <c r="M16" s="98">
        <v>0.6</v>
      </c>
      <c r="N16" s="16">
        <v>1.3</v>
      </c>
    </row>
    <row r="17" spans="1:14" ht="13.5" thickBot="1">
      <c r="A17" s="74"/>
      <c r="B17" s="91" t="e">
        <f>3180/A17</f>
        <v>#DIV/0!</v>
      </c>
      <c r="C17" s="92" t="e">
        <f>G14*J17</f>
        <v>#DIV/0!</v>
      </c>
      <c r="D17" s="92" t="e">
        <f>B17*C17</f>
        <v>#DIV/0!</v>
      </c>
      <c r="E17" s="75"/>
      <c r="F17" s="91">
        <f>314*E17</f>
        <v>0</v>
      </c>
      <c r="G17" s="75"/>
      <c r="H17" s="91" t="e">
        <f>3180/G17</f>
        <v>#DIV/0!</v>
      </c>
      <c r="I17" s="87" t="e">
        <f>((D17*H17*B14)/(H17+B14))/(F14+F17+((H17*B14)/(H17+B14)))</f>
        <v>#DIV/0!</v>
      </c>
      <c r="J17" s="79"/>
      <c r="L17" s="11">
        <v>0.13</v>
      </c>
      <c r="M17" s="98">
        <v>0.585</v>
      </c>
      <c r="N17" s="16">
        <v>1.295</v>
      </c>
    </row>
    <row r="18" spans="12:14" ht="13.5" thickBot="1">
      <c r="L18" s="11">
        <v>0.14</v>
      </c>
      <c r="M18" s="98">
        <v>0.575</v>
      </c>
      <c r="N18" s="16">
        <v>1.29</v>
      </c>
    </row>
    <row r="19" spans="1:14" ht="13.5" thickBot="1">
      <c r="A19" s="118" t="s">
        <v>19</v>
      </c>
      <c r="B19" s="119"/>
      <c r="C19" s="119"/>
      <c r="D19" s="119"/>
      <c r="E19" s="119"/>
      <c r="F19" s="119"/>
      <c r="G19" s="119"/>
      <c r="H19" s="119"/>
      <c r="I19" s="119"/>
      <c r="J19" s="120"/>
      <c r="L19" s="11">
        <v>0.15</v>
      </c>
      <c r="M19" s="98">
        <v>0.565</v>
      </c>
      <c r="N19" s="16">
        <v>1.29</v>
      </c>
    </row>
    <row r="20" spans="1:14" ht="12.75">
      <c r="A20" s="33" t="s">
        <v>1</v>
      </c>
      <c r="B20" s="26" t="s">
        <v>2</v>
      </c>
      <c r="C20" s="25" t="s">
        <v>0</v>
      </c>
      <c r="D20" s="25" t="s">
        <v>21</v>
      </c>
      <c r="E20" s="26" t="s">
        <v>8</v>
      </c>
      <c r="F20" s="26" t="s">
        <v>3</v>
      </c>
      <c r="G20" s="25" t="s">
        <v>22</v>
      </c>
      <c r="H20" s="26" t="s">
        <v>4</v>
      </c>
      <c r="I20" s="25" t="s">
        <v>5</v>
      </c>
      <c r="J20" s="34" t="s">
        <v>6</v>
      </c>
      <c r="L20" s="11">
        <v>0.16</v>
      </c>
      <c r="M20" s="98">
        <v>0.555</v>
      </c>
      <c r="N20" s="16">
        <v>1.285</v>
      </c>
    </row>
    <row r="21" spans="1:14" ht="13.5" thickBot="1">
      <c r="A21" s="76"/>
      <c r="B21" s="77"/>
      <c r="C21" s="88" t="e">
        <f>A21/B21</f>
        <v>#DIV/0!</v>
      </c>
      <c r="D21" s="88" t="e">
        <f>B21*(C21+F21)</f>
        <v>#DIV/0!</v>
      </c>
      <c r="E21" s="77"/>
      <c r="F21" s="77"/>
      <c r="G21" s="83" t="e">
        <f>E21/(C21+F21)</f>
        <v>#DIV/0!</v>
      </c>
      <c r="H21" s="97"/>
      <c r="I21" s="88" t="e">
        <f>D21/(1.414*H21)</f>
        <v>#DIV/0!</v>
      </c>
      <c r="J21" s="81"/>
      <c r="L21" s="11">
        <v>0.17</v>
      </c>
      <c r="M21" s="98">
        <v>0.545</v>
      </c>
      <c r="N21" s="16">
        <v>1.285</v>
      </c>
    </row>
    <row r="22" spans="1:14" ht="13.5" thickBot="1">
      <c r="A22" s="115"/>
      <c r="B22" s="116"/>
      <c r="C22" s="116"/>
      <c r="D22" s="116"/>
      <c r="E22" s="116"/>
      <c r="F22" s="116"/>
      <c r="G22" s="116"/>
      <c r="H22" s="116"/>
      <c r="I22" s="116"/>
      <c r="J22" s="121"/>
      <c r="L22" s="11">
        <v>0.18</v>
      </c>
      <c r="M22" s="98">
        <v>0.535</v>
      </c>
      <c r="N22" s="16">
        <v>1.28</v>
      </c>
    </row>
    <row r="23" spans="1:14" ht="12.75">
      <c r="A23" s="33" t="s">
        <v>9</v>
      </c>
      <c r="B23" s="25" t="s">
        <v>10</v>
      </c>
      <c r="C23" s="25" t="s">
        <v>16</v>
      </c>
      <c r="D23" s="25" t="s">
        <v>11</v>
      </c>
      <c r="E23" s="26" t="s">
        <v>7</v>
      </c>
      <c r="F23" s="25" t="s">
        <v>12</v>
      </c>
      <c r="G23" s="26" t="s">
        <v>14</v>
      </c>
      <c r="H23" s="25" t="s">
        <v>15</v>
      </c>
      <c r="I23" s="25" t="s">
        <v>13</v>
      </c>
      <c r="J23" s="35"/>
      <c r="L23" s="11">
        <v>0.19</v>
      </c>
      <c r="M23" s="98">
        <v>0.525</v>
      </c>
      <c r="N23" s="16">
        <v>1.28</v>
      </c>
    </row>
    <row r="24" spans="1:14" ht="13.5" thickBot="1">
      <c r="A24" s="76"/>
      <c r="B24" s="93" t="e">
        <f>3180/A24</f>
        <v>#DIV/0!</v>
      </c>
      <c r="C24" s="94">
        <f>B21*J21</f>
        <v>0</v>
      </c>
      <c r="D24" s="94" t="e">
        <f>C24*B24</f>
        <v>#DIV/0!</v>
      </c>
      <c r="E24" s="77"/>
      <c r="F24" s="95">
        <f>314*E24</f>
        <v>0</v>
      </c>
      <c r="G24" s="77"/>
      <c r="H24" s="93" t="e">
        <f>3180/G24</f>
        <v>#DIV/0!</v>
      </c>
      <c r="I24" s="89" t="e">
        <f>((D24*H24*C21)/(H24+C21))/(F21+F24+((H24*C21)/(H24+C21)))</f>
        <v>#DIV/0!</v>
      </c>
      <c r="J24" s="9"/>
      <c r="L24" s="13">
        <v>0.2</v>
      </c>
      <c r="M24" s="99">
        <v>0.52</v>
      </c>
      <c r="N24" s="17">
        <v>1.28</v>
      </c>
    </row>
    <row r="25" spans="11:15" ht="12.75" customHeight="1">
      <c r="K25" s="1"/>
      <c r="L25" s="106" t="s">
        <v>53</v>
      </c>
      <c r="M25" s="107"/>
      <c r="N25" s="108"/>
      <c r="O25" s="1"/>
    </row>
    <row r="26" spans="11:15" ht="13.5" thickBot="1">
      <c r="K26" s="1"/>
      <c r="L26" s="109"/>
      <c r="M26" s="110"/>
      <c r="N26" s="111"/>
      <c r="O26" s="1"/>
    </row>
    <row r="27" spans="11:15" ht="12.75">
      <c r="K27" s="1"/>
      <c r="L27" s="10"/>
      <c r="M27" s="10"/>
      <c r="N27" s="10"/>
      <c r="O27" s="1"/>
    </row>
    <row r="30" ht="13.5" thickBot="1"/>
    <row r="31" spans="12:14" ht="12.75">
      <c r="L31" s="4" t="s">
        <v>22</v>
      </c>
      <c r="M31" s="7" t="s">
        <v>17</v>
      </c>
      <c r="N31" s="8" t="s">
        <v>18</v>
      </c>
    </row>
    <row r="32" spans="12:14" ht="12.75">
      <c r="L32" s="11">
        <v>0</v>
      </c>
      <c r="M32" s="14">
        <v>1</v>
      </c>
      <c r="N32" s="19">
        <v>1.414</v>
      </c>
    </row>
    <row r="33" spans="3:14" ht="12.75">
      <c r="C33" s="18"/>
      <c r="L33" s="11">
        <v>0.01</v>
      </c>
      <c r="M33" s="14">
        <v>0.965</v>
      </c>
      <c r="N33" s="16">
        <v>1.36</v>
      </c>
    </row>
    <row r="34" spans="12:14" ht="12.75">
      <c r="L34" s="11">
        <v>0.02</v>
      </c>
      <c r="M34" s="14">
        <v>0.93</v>
      </c>
      <c r="N34" s="16">
        <v>1.315</v>
      </c>
    </row>
    <row r="35" spans="12:14" ht="12.75">
      <c r="L35" s="11">
        <v>0.03</v>
      </c>
      <c r="M35" s="14">
        <v>0.905</v>
      </c>
      <c r="N35" s="16">
        <v>1.28</v>
      </c>
    </row>
    <row r="36" spans="1:14" ht="12.75">
      <c r="A36" s="2"/>
      <c r="B36" s="53"/>
      <c r="C36" s="53"/>
      <c r="D36" s="53"/>
      <c r="E36" s="53"/>
      <c r="F36" s="53"/>
      <c r="G36" s="53"/>
      <c r="H36" s="53"/>
      <c r="I36" s="53"/>
      <c r="J36" s="53"/>
      <c r="L36" s="11">
        <v>0.04</v>
      </c>
      <c r="M36" s="14">
        <v>0.87</v>
      </c>
      <c r="N36" s="16">
        <v>1.24</v>
      </c>
    </row>
    <row r="37" spans="1:14" ht="12.75">
      <c r="A37" s="40"/>
      <c r="B37" s="41"/>
      <c r="C37" s="42"/>
      <c r="D37" s="6"/>
      <c r="E37" s="5"/>
      <c r="F37" s="5"/>
      <c r="G37" s="43"/>
      <c r="H37" s="43"/>
      <c r="I37" s="6"/>
      <c r="J37" s="44"/>
      <c r="L37" s="11">
        <v>0.05</v>
      </c>
      <c r="M37" s="14">
        <v>0.845</v>
      </c>
      <c r="N37" s="16">
        <v>1.21</v>
      </c>
    </row>
    <row r="38" spans="1:14" ht="12.75">
      <c r="A38" s="39"/>
      <c r="B38" s="39"/>
      <c r="C38" s="39"/>
      <c r="D38" s="39"/>
      <c r="E38" s="39"/>
      <c r="F38" s="39"/>
      <c r="G38" s="46"/>
      <c r="H38" s="47"/>
      <c r="I38" s="48"/>
      <c r="J38" s="39"/>
      <c r="L38" s="11">
        <v>0.06</v>
      </c>
      <c r="M38" s="14">
        <v>0.82</v>
      </c>
      <c r="N38" s="16">
        <v>1.175</v>
      </c>
    </row>
    <row r="39" spans="1:14" ht="13.5" thickBot="1">
      <c r="A39" s="49"/>
      <c r="B39" s="49"/>
      <c r="C39" s="49"/>
      <c r="D39" s="49"/>
      <c r="E39" s="50"/>
      <c r="F39" s="49"/>
      <c r="G39" s="49"/>
      <c r="H39" s="49"/>
      <c r="I39" s="49"/>
      <c r="J39" s="49"/>
      <c r="L39" s="11">
        <v>0.07</v>
      </c>
      <c r="M39" s="14">
        <v>0.8</v>
      </c>
      <c r="N39" s="16">
        <v>1.15</v>
      </c>
    </row>
    <row r="40" spans="1:14" ht="13.5" thickBot="1">
      <c r="A40" s="103" t="s">
        <v>25</v>
      </c>
      <c r="B40" s="104"/>
      <c r="C40" s="104"/>
      <c r="D40" s="104"/>
      <c r="E40" s="104"/>
      <c r="F40" s="104"/>
      <c r="G40" s="104"/>
      <c r="H40" s="104"/>
      <c r="I40" s="104"/>
      <c r="J40" s="105"/>
      <c r="L40" s="11">
        <v>0.08</v>
      </c>
      <c r="M40" s="14">
        <v>0.775</v>
      </c>
      <c r="N40" s="16">
        <v>1.125</v>
      </c>
    </row>
    <row r="41" spans="1:14" ht="12.75">
      <c r="A41" s="22" t="s">
        <v>23</v>
      </c>
      <c r="B41" s="23" t="s">
        <v>0</v>
      </c>
      <c r="C41" s="24" t="s">
        <v>4</v>
      </c>
      <c r="D41" s="25" t="s">
        <v>21</v>
      </c>
      <c r="E41" s="26" t="s">
        <v>8</v>
      </c>
      <c r="F41" s="26" t="s">
        <v>3</v>
      </c>
      <c r="G41" s="27" t="s">
        <v>2</v>
      </c>
      <c r="H41" s="27" t="s">
        <v>1</v>
      </c>
      <c r="I41" s="28" t="s">
        <v>22</v>
      </c>
      <c r="J41" s="20"/>
      <c r="L41" s="11">
        <v>0.09</v>
      </c>
      <c r="M41" s="14">
        <v>0.755</v>
      </c>
      <c r="N41" s="16">
        <v>1.105</v>
      </c>
    </row>
    <row r="42" spans="1:14" ht="13.5" thickBot="1">
      <c r="A42" s="74"/>
      <c r="B42" s="75"/>
      <c r="C42" s="78"/>
      <c r="D42" s="91">
        <f>A42*1.414*C42</f>
        <v>0</v>
      </c>
      <c r="E42" s="75"/>
      <c r="F42" s="75"/>
      <c r="G42" s="87" t="e">
        <f>D42/(F42+B42)</f>
        <v>#DIV/0!</v>
      </c>
      <c r="H42" s="86" t="e">
        <f>B42*G42</f>
        <v>#DIV/0!</v>
      </c>
      <c r="I42" s="84" t="e">
        <f>E42/(B42+F42)</f>
        <v>#DIV/0!</v>
      </c>
      <c r="J42" s="21"/>
      <c r="L42" s="12">
        <v>0.1</v>
      </c>
      <c r="M42" s="14">
        <v>0.74</v>
      </c>
      <c r="N42" s="16">
        <v>1.09</v>
      </c>
    </row>
    <row r="43" spans="1:14" ht="13.5" thickBot="1">
      <c r="A43" s="29"/>
      <c r="B43" s="30"/>
      <c r="C43" s="30"/>
      <c r="D43" s="30"/>
      <c r="E43" s="31"/>
      <c r="F43" s="30"/>
      <c r="G43" s="30"/>
      <c r="H43" s="30"/>
      <c r="I43" s="30"/>
      <c r="J43" s="32"/>
      <c r="L43" s="11">
        <v>0.11</v>
      </c>
      <c r="M43" s="14">
        <v>0.725</v>
      </c>
      <c r="N43" s="16">
        <v>1.08</v>
      </c>
    </row>
    <row r="44" spans="1:14" ht="12.75">
      <c r="A44" s="33" t="s">
        <v>9</v>
      </c>
      <c r="B44" s="25" t="s">
        <v>10</v>
      </c>
      <c r="C44" s="25" t="s">
        <v>16</v>
      </c>
      <c r="D44" s="25" t="s">
        <v>11</v>
      </c>
      <c r="E44" s="26" t="s">
        <v>7</v>
      </c>
      <c r="F44" s="25" t="s">
        <v>12</v>
      </c>
      <c r="G44" s="26" t="s">
        <v>14</v>
      </c>
      <c r="H44" s="25" t="s">
        <v>15</v>
      </c>
      <c r="I44" s="25" t="s">
        <v>13</v>
      </c>
      <c r="J44" s="34" t="s">
        <v>6</v>
      </c>
      <c r="L44" s="11">
        <v>0.12</v>
      </c>
      <c r="M44" s="14">
        <v>0.71</v>
      </c>
      <c r="N44" s="16">
        <v>1.07</v>
      </c>
    </row>
    <row r="45" spans="1:14" ht="13.5" thickBot="1">
      <c r="A45" s="74"/>
      <c r="B45" s="91" t="e">
        <f>1590/A45</f>
        <v>#DIV/0!</v>
      </c>
      <c r="C45" s="87" t="e">
        <f>G42*J45</f>
        <v>#DIV/0!</v>
      </c>
      <c r="D45" s="92" t="e">
        <f>B45*C45</f>
        <v>#DIV/0!</v>
      </c>
      <c r="E45" s="75"/>
      <c r="F45" s="91">
        <f>628*E45</f>
        <v>0</v>
      </c>
      <c r="G45" s="75"/>
      <c r="H45" s="91" t="e">
        <f>1590/G45</f>
        <v>#DIV/0!</v>
      </c>
      <c r="I45" s="87" t="e">
        <f>((D45*H45*B42)/(H45+B42))/(F42+F45+((H45*B42)/(H45+B42)))</f>
        <v>#DIV/0!</v>
      </c>
      <c r="J45" s="79"/>
      <c r="L45" s="11">
        <v>0.13</v>
      </c>
      <c r="M45" s="14">
        <v>0.7</v>
      </c>
      <c r="N45" s="16">
        <v>1.06</v>
      </c>
    </row>
    <row r="46" spans="10:14" ht="13.5" thickBot="1">
      <c r="J46" s="82"/>
      <c r="L46" s="11">
        <v>0.14</v>
      </c>
      <c r="M46" s="14">
        <v>0.69</v>
      </c>
      <c r="N46" s="16">
        <v>1.05</v>
      </c>
    </row>
    <row r="47" spans="1:14" ht="13.5" thickBot="1">
      <c r="A47" s="112" t="s">
        <v>20</v>
      </c>
      <c r="B47" s="113"/>
      <c r="C47" s="113"/>
      <c r="D47" s="113"/>
      <c r="E47" s="113"/>
      <c r="F47" s="113"/>
      <c r="G47" s="113"/>
      <c r="H47" s="113"/>
      <c r="I47" s="113"/>
      <c r="J47" s="114"/>
      <c r="L47" s="11">
        <v>0.15</v>
      </c>
      <c r="M47" s="14">
        <v>0.68</v>
      </c>
      <c r="N47" s="16">
        <v>1.045</v>
      </c>
    </row>
    <row r="48" spans="1:14" ht="12.75">
      <c r="A48" s="33" t="s">
        <v>1</v>
      </c>
      <c r="B48" s="26" t="s">
        <v>2</v>
      </c>
      <c r="C48" s="25" t="s">
        <v>0</v>
      </c>
      <c r="D48" s="25" t="s">
        <v>21</v>
      </c>
      <c r="E48" s="26" t="s">
        <v>8</v>
      </c>
      <c r="F48" s="26" t="s">
        <v>3</v>
      </c>
      <c r="G48" s="25" t="s">
        <v>22</v>
      </c>
      <c r="H48" s="36" t="s">
        <v>4</v>
      </c>
      <c r="I48" s="25" t="s">
        <v>5</v>
      </c>
      <c r="J48" s="34" t="s">
        <v>6</v>
      </c>
      <c r="L48" s="11">
        <v>0.16</v>
      </c>
      <c r="M48" s="14">
        <v>0.675</v>
      </c>
      <c r="N48" s="16">
        <v>1.04</v>
      </c>
    </row>
    <row r="49" spans="1:14" ht="13.5" thickBot="1">
      <c r="A49" s="76"/>
      <c r="B49" s="77"/>
      <c r="C49" s="88" t="e">
        <f>A49/B49</f>
        <v>#DIV/0!</v>
      </c>
      <c r="D49" s="95" t="e">
        <f>B49*(C49+F49)</f>
        <v>#DIV/0!</v>
      </c>
      <c r="E49" s="77"/>
      <c r="F49" s="77"/>
      <c r="G49" s="85" t="e">
        <f>E49/(C49+F49)</f>
        <v>#DIV/0!</v>
      </c>
      <c r="H49" s="80"/>
      <c r="I49" s="88" t="e">
        <f>D49/(1.414*H49)</f>
        <v>#DIV/0!</v>
      </c>
      <c r="J49" s="81"/>
      <c r="L49" s="11">
        <v>0.17</v>
      </c>
      <c r="M49" s="14">
        <v>0.67</v>
      </c>
      <c r="N49" s="16">
        <v>1.04</v>
      </c>
    </row>
    <row r="50" spans="1:14" ht="13.5" thickBot="1">
      <c r="A50" s="115"/>
      <c r="B50" s="116"/>
      <c r="C50" s="116"/>
      <c r="D50" s="116"/>
      <c r="E50" s="116"/>
      <c r="F50" s="116"/>
      <c r="G50" s="116"/>
      <c r="H50" s="116"/>
      <c r="I50" s="116"/>
      <c r="J50" s="117"/>
      <c r="L50" s="11">
        <v>0.18</v>
      </c>
      <c r="M50" s="14">
        <v>0.66</v>
      </c>
      <c r="N50" s="16">
        <v>1.035</v>
      </c>
    </row>
    <row r="51" spans="1:14" ht="12.75">
      <c r="A51" s="33" t="s">
        <v>9</v>
      </c>
      <c r="B51" s="25" t="s">
        <v>10</v>
      </c>
      <c r="C51" s="25" t="s">
        <v>16</v>
      </c>
      <c r="D51" s="25" t="s">
        <v>11</v>
      </c>
      <c r="E51" s="26" t="s">
        <v>7</v>
      </c>
      <c r="F51" s="25" t="s">
        <v>12</v>
      </c>
      <c r="G51" s="26" t="s">
        <v>14</v>
      </c>
      <c r="H51" s="25" t="s">
        <v>15</v>
      </c>
      <c r="I51" s="28" t="s">
        <v>13</v>
      </c>
      <c r="J51" s="37"/>
      <c r="L51" s="11">
        <v>0.19</v>
      </c>
      <c r="M51" s="14">
        <v>0.655</v>
      </c>
      <c r="N51" s="16">
        <v>1.035</v>
      </c>
    </row>
    <row r="52" spans="1:14" ht="13.5" thickBot="1">
      <c r="A52" s="76"/>
      <c r="B52" s="93" t="e">
        <f>1590/A52</f>
        <v>#DIV/0!</v>
      </c>
      <c r="C52" s="95">
        <f>B49*J49</f>
        <v>0</v>
      </c>
      <c r="D52" s="94" t="e">
        <f>C52*B52</f>
        <v>#DIV/0!</v>
      </c>
      <c r="E52" s="77"/>
      <c r="F52" s="95">
        <f>628*E52</f>
        <v>0</v>
      </c>
      <c r="G52" s="77"/>
      <c r="H52" s="93" t="e">
        <f>1590/G52</f>
        <v>#DIV/0!</v>
      </c>
      <c r="I52" s="90" t="e">
        <f>((D52*H52*C49)/(H52+C49))/(F49+F52+(H52*C49)/(H52+C49))</f>
        <v>#DIV/0!</v>
      </c>
      <c r="J52" s="38"/>
      <c r="L52" s="13">
        <v>0.2</v>
      </c>
      <c r="M52" s="15">
        <v>0.655</v>
      </c>
      <c r="N52" s="17">
        <v>1.03</v>
      </c>
    </row>
    <row r="53" spans="12:14" ht="12.75">
      <c r="L53" s="106" t="s">
        <v>53</v>
      </c>
      <c r="M53" s="107"/>
      <c r="N53" s="108"/>
    </row>
    <row r="54" spans="12:14" ht="13.5" thickBot="1">
      <c r="L54" s="109"/>
      <c r="M54" s="110"/>
      <c r="N54" s="111"/>
    </row>
    <row r="55" spans="12:14" ht="13.5" thickBot="1">
      <c r="L55" s="10"/>
      <c r="M55" s="10"/>
      <c r="N55" s="10"/>
    </row>
    <row r="56" spans="1:11" ht="12.75">
      <c r="A56" s="54"/>
      <c r="C56" s="60" t="s">
        <v>23</v>
      </c>
      <c r="D56" s="61" t="s">
        <v>37</v>
      </c>
      <c r="E56" s="62"/>
      <c r="F56" s="62"/>
      <c r="G56" s="62"/>
      <c r="H56" s="62"/>
      <c r="I56" s="62"/>
      <c r="J56" s="63"/>
      <c r="K56" s="1"/>
    </row>
    <row r="57" spans="1:11" ht="12.75">
      <c r="A57" s="55"/>
      <c r="C57" s="64" t="s">
        <v>27</v>
      </c>
      <c r="D57" s="59" t="s">
        <v>35</v>
      </c>
      <c r="E57" s="1"/>
      <c r="F57" s="1"/>
      <c r="G57" s="1"/>
      <c r="H57" s="1"/>
      <c r="I57" s="1"/>
      <c r="J57" s="65"/>
      <c r="K57" s="1"/>
    </row>
    <row r="58" spans="1:11" ht="12.75">
      <c r="A58" s="56"/>
      <c r="C58" s="64" t="s">
        <v>14</v>
      </c>
      <c r="D58" s="59" t="s">
        <v>36</v>
      </c>
      <c r="E58" s="1"/>
      <c r="F58" s="1"/>
      <c r="G58" s="1"/>
      <c r="H58" s="1"/>
      <c r="I58" s="1"/>
      <c r="J58" s="65"/>
      <c r="K58" s="1"/>
    </row>
    <row r="59" spans="1:11" ht="12.75">
      <c r="A59" s="57"/>
      <c r="C59" s="66" t="s">
        <v>6</v>
      </c>
      <c r="D59" s="59" t="s">
        <v>38</v>
      </c>
      <c r="E59" s="1"/>
      <c r="F59" s="1"/>
      <c r="G59" s="1"/>
      <c r="H59" s="1"/>
      <c r="I59" s="1"/>
      <c r="J59" s="65"/>
      <c r="K59" s="1"/>
    </row>
    <row r="60" spans="1:15" ht="12.75">
      <c r="A60" s="57"/>
      <c r="C60" s="67" t="s">
        <v>4</v>
      </c>
      <c r="D60" s="59" t="s">
        <v>39</v>
      </c>
      <c r="E60" s="1"/>
      <c r="F60" s="1"/>
      <c r="G60" s="1"/>
      <c r="H60" s="1"/>
      <c r="I60" s="1"/>
      <c r="J60" s="65"/>
      <c r="K60" s="1"/>
      <c r="M60" s="73"/>
      <c r="N60" s="73"/>
      <c r="O60" s="73"/>
    </row>
    <row r="61" spans="1:15" ht="12.75">
      <c r="A61" s="57"/>
      <c r="C61" s="64" t="s">
        <v>30</v>
      </c>
      <c r="D61" s="59" t="s">
        <v>45</v>
      </c>
      <c r="E61" s="1"/>
      <c r="F61" s="1"/>
      <c r="G61" s="1"/>
      <c r="H61" s="1"/>
      <c r="I61" s="1"/>
      <c r="J61" s="65"/>
      <c r="K61" s="1"/>
      <c r="M61" s="73"/>
      <c r="N61" s="73"/>
      <c r="O61" s="73"/>
    </row>
    <row r="62" spans="1:11" ht="12.75">
      <c r="A62" s="55"/>
      <c r="C62" s="68" t="s">
        <v>2</v>
      </c>
      <c r="D62" s="59" t="s">
        <v>40</v>
      </c>
      <c r="E62" s="1"/>
      <c r="F62" s="1"/>
      <c r="G62" s="1"/>
      <c r="H62" s="1"/>
      <c r="I62" s="1"/>
      <c r="J62" s="65"/>
      <c r="K62" s="1"/>
    </row>
    <row r="63" spans="1:11" ht="12.75">
      <c r="A63" s="55"/>
      <c r="C63" s="64" t="s">
        <v>7</v>
      </c>
      <c r="D63" s="59" t="s">
        <v>41</v>
      </c>
      <c r="E63" s="1"/>
      <c r="F63" s="1"/>
      <c r="G63" s="1"/>
      <c r="H63" s="1"/>
      <c r="I63" s="1"/>
      <c r="J63" s="65"/>
      <c r="K63" s="1"/>
    </row>
    <row r="64" spans="1:11" ht="12.75">
      <c r="A64" s="57"/>
      <c r="C64" s="64" t="s">
        <v>26</v>
      </c>
      <c r="D64" s="59" t="s">
        <v>42</v>
      </c>
      <c r="E64" s="1"/>
      <c r="F64" s="1"/>
      <c r="G64" s="1"/>
      <c r="H64" s="1"/>
      <c r="I64" s="1"/>
      <c r="J64" s="65"/>
      <c r="K64" s="1"/>
    </row>
    <row r="65" spans="1:11" ht="12.75">
      <c r="A65" s="57"/>
      <c r="C65" s="64" t="s">
        <v>3</v>
      </c>
      <c r="D65" s="59" t="s">
        <v>52</v>
      </c>
      <c r="E65" s="1"/>
      <c r="F65" s="1"/>
      <c r="G65" s="1"/>
      <c r="H65" s="1"/>
      <c r="I65" s="1"/>
      <c r="J65" s="65"/>
      <c r="K65" s="1"/>
    </row>
    <row r="66" spans="1:11" ht="12.75">
      <c r="A66" s="57"/>
      <c r="C66" s="68" t="s">
        <v>0</v>
      </c>
      <c r="D66" s="59" t="s">
        <v>43</v>
      </c>
      <c r="E66" s="1"/>
      <c r="F66" s="1"/>
      <c r="G66" s="1"/>
      <c r="H66" s="1"/>
      <c r="I66" s="1"/>
      <c r="J66" s="65"/>
      <c r="K66" s="1"/>
    </row>
    <row r="67" spans="1:11" ht="12.75">
      <c r="A67" s="57"/>
      <c r="C67" s="64" t="s">
        <v>28</v>
      </c>
      <c r="D67" s="59" t="s">
        <v>44</v>
      </c>
      <c r="E67" s="1"/>
      <c r="F67" s="1"/>
      <c r="G67" s="1"/>
      <c r="H67" s="1"/>
      <c r="I67" s="1"/>
      <c r="J67" s="65"/>
      <c r="K67" s="1"/>
    </row>
    <row r="68" spans="1:11" ht="12.75">
      <c r="A68" s="57"/>
      <c r="C68" s="64" t="s">
        <v>31</v>
      </c>
      <c r="D68" s="59" t="s">
        <v>46</v>
      </c>
      <c r="E68" s="1"/>
      <c r="F68" s="1"/>
      <c r="G68" s="1"/>
      <c r="H68" s="1"/>
      <c r="I68" s="1"/>
      <c r="J68" s="65"/>
      <c r="K68" s="1"/>
    </row>
    <row r="69" spans="1:11" ht="12.75">
      <c r="A69" s="57"/>
      <c r="C69" s="64" t="s">
        <v>34</v>
      </c>
      <c r="D69" s="59" t="s">
        <v>47</v>
      </c>
      <c r="E69" s="1"/>
      <c r="F69" s="1"/>
      <c r="G69" s="1"/>
      <c r="H69" s="1"/>
      <c r="I69" s="1"/>
      <c r="J69" s="65"/>
      <c r="K69" s="1"/>
    </row>
    <row r="70" spans="1:11" ht="12.75">
      <c r="A70" s="57"/>
      <c r="C70" s="68" t="s">
        <v>1</v>
      </c>
      <c r="D70" s="59" t="s">
        <v>48</v>
      </c>
      <c r="E70" s="1"/>
      <c r="F70" s="1"/>
      <c r="G70" s="1"/>
      <c r="H70" s="1"/>
      <c r="I70" s="1"/>
      <c r="J70" s="65"/>
      <c r="K70" s="1"/>
    </row>
    <row r="71" spans="1:11" ht="12.75">
      <c r="A71" s="57"/>
      <c r="C71" s="64" t="s">
        <v>29</v>
      </c>
      <c r="D71" s="59" t="s">
        <v>49</v>
      </c>
      <c r="E71" s="1"/>
      <c r="F71" s="1"/>
      <c r="G71" s="1"/>
      <c r="H71" s="1"/>
      <c r="I71" s="1"/>
      <c r="J71" s="65"/>
      <c r="K71" s="1"/>
    </row>
    <row r="72" spans="1:11" ht="12.75">
      <c r="A72" s="57"/>
      <c r="C72" s="64" t="s">
        <v>33</v>
      </c>
      <c r="D72" s="59" t="s">
        <v>50</v>
      </c>
      <c r="E72" s="1"/>
      <c r="F72" s="1"/>
      <c r="G72" s="1"/>
      <c r="H72" s="1"/>
      <c r="I72" s="1"/>
      <c r="J72" s="65"/>
      <c r="K72" s="1"/>
    </row>
    <row r="73" spans="1:11" ht="13.5" thickBot="1">
      <c r="A73" s="58"/>
      <c r="C73" s="69" t="s">
        <v>32</v>
      </c>
      <c r="D73" s="70" t="s">
        <v>51</v>
      </c>
      <c r="E73" s="71"/>
      <c r="F73" s="71"/>
      <c r="G73" s="71"/>
      <c r="H73" s="71"/>
      <c r="I73" s="71"/>
      <c r="J73" s="72"/>
      <c r="K73" s="1"/>
    </row>
    <row r="74" spans="3:10" ht="13.5" thickBot="1">
      <c r="C74" s="100" t="s">
        <v>54</v>
      </c>
      <c r="D74" s="101"/>
      <c r="E74" s="101"/>
      <c r="F74" s="101"/>
      <c r="G74" s="101"/>
      <c r="H74" s="101"/>
      <c r="I74" s="101"/>
      <c r="J74" s="102"/>
    </row>
  </sheetData>
  <sheetProtection password="D913" sheet="1" objects="1" scenarios="1"/>
  <mergeCells count="9">
    <mergeCell ref="C74:J74"/>
    <mergeCell ref="A12:J12"/>
    <mergeCell ref="A40:J40"/>
    <mergeCell ref="L53:N54"/>
    <mergeCell ref="L25:N26"/>
    <mergeCell ref="A47:J47"/>
    <mergeCell ref="A50:J50"/>
    <mergeCell ref="A19:J19"/>
    <mergeCell ref="A22:J22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Dietrich Grötzer</dc:creator>
  <cp:keywords/>
  <dc:description/>
  <cp:lastModifiedBy>Dieter Grötzer</cp:lastModifiedBy>
  <dcterms:created xsi:type="dcterms:W3CDTF">2005-01-01T20:26:03Z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