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<sst xmlns="http://schemas.openxmlformats.org/spreadsheetml/2006/main" count="37" uniqueCount="37">
  <si>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Berechnung Heizkreis - Serienkondensator</t>
  </si>
  <si>
    <t>Röhren</t>
  </si>
  <si>
    <t>Type</t>
  </si>
  <si>
    <t>Uf  [V]</t>
  </si>
  <si>
    <t>Uf  Heizspannung je Röhre in V</t>
  </si>
  <si>
    <t>Rö 1</t>
  </si>
  <si>
    <t>Jf  Heizstrom in mA</t>
  </si>
  <si>
    <t>Rö 2</t>
  </si>
  <si>
    <t>alternativ Vorwiderstand</t>
  </si>
  <si>
    <t>Rö 3</t>
  </si>
  <si>
    <t>Xc erforderlicher Blindwiderstand</t>
  </si>
  <si>
    <t>Rv</t>
  </si>
  <si>
    <t>Nv  [W]</t>
  </si>
  <si>
    <t>Rö 4</t>
  </si>
  <si>
    <t>Uc  Kondensatorspannung</t>
  </si>
  <si>
    <t>Rö 5</t>
  </si>
  <si>
    <r>
      <t>Z</t>
    </r>
    <r>
      <rPr>
        <sz val="8"/>
        <rFont val="Arial"/>
        <family val="2"/>
      </rPr>
      <t>erf</t>
    </r>
    <r>
      <rPr>
        <sz val="10"/>
        <rFont val="Arial"/>
        <family val="0"/>
      </rPr>
      <t xml:space="preserve">  erforderlicher Scheinwiderstand</t>
    </r>
  </si>
  <si>
    <t>Rö 6</t>
  </si>
  <si>
    <t>SkL  Skalenlampe</t>
  </si>
  <si>
    <t>Rö 7</t>
  </si>
  <si>
    <t>Cv  Serien- (Vorschalt) Kondensator in uF</t>
  </si>
  <si>
    <t>SkL 1</t>
  </si>
  <si>
    <t>SOLL Werte</t>
  </si>
  <si>
    <t>SkL2</t>
  </si>
  <si>
    <t>Jf  [mA]</t>
  </si>
  <si>
    <r>
      <t>R</t>
    </r>
    <r>
      <rPr>
        <sz val="8"/>
        <rFont val="Arial"/>
        <family val="2"/>
      </rPr>
      <t>ges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(Röhren)</t>
    </r>
  </si>
  <si>
    <r>
      <t xml:space="preserve">U </t>
    </r>
    <r>
      <rPr>
        <sz val="8"/>
        <rFont val="Arial"/>
        <family val="2"/>
      </rPr>
      <t>Netz</t>
    </r>
  </si>
  <si>
    <r>
      <t xml:space="preserve">f </t>
    </r>
    <r>
      <rPr>
        <sz val="8"/>
        <rFont val="Arial"/>
        <family val="2"/>
      </rPr>
      <t>Netz</t>
    </r>
  </si>
  <si>
    <r>
      <t>Z</t>
    </r>
    <r>
      <rPr>
        <sz val="8"/>
        <rFont val="Arial"/>
        <family val="2"/>
      </rPr>
      <t xml:space="preserve"> erf</t>
    </r>
  </si>
  <si>
    <t>Uc</t>
  </si>
  <si>
    <r>
      <t xml:space="preserve">Xc </t>
    </r>
    <r>
      <rPr>
        <sz val="8"/>
        <rFont val="Arial"/>
        <family val="2"/>
      </rPr>
      <t>erf</t>
    </r>
  </si>
  <si>
    <t>Cv  [uF]</t>
  </si>
  <si>
    <r>
      <t>cos</t>
    </r>
    <r>
      <rPr>
        <sz val="10"/>
        <rFont val="Symbol"/>
        <family val="1"/>
      </rPr>
      <t xml:space="preserve"> j</t>
    </r>
  </si>
  <si>
    <t>IST Werte</t>
  </si>
  <si>
    <t>Abweichung in % vom Sollwert (ca. +/- 5% für Uf und If zulässig)</t>
  </si>
  <si>
    <t>erf. Röhren-Gesamtspannung</t>
  </si>
  <si>
    <r>
      <t>R</t>
    </r>
    <r>
      <rPr>
        <sz val="8"/>
        <rFont val="Arial"/>
        <family val="2"/>
      </rPr>
      <t>ges</t>
    </r>
    <r>
      <rPr>
        <sz val="10"/>
        <rFont val="Arial"/>
        <family val="0"/>
      </rPr>
      <t xml:space="preserve">  Serienwiderstand Röhren in </t>
    </r>
    <r>
      <rPr>
        <sz val="10"/>
        <rFont val="Symbol"/>
        <family val="1"/>
      </rPr>
      <t xml:space="preserve">W </t>
    </r>
    <r>
      <rPr>
        <sz val="10"/>
        <rFont val="Arial"/>
        <family val="2"/>
      </rPr>
      <t>(heiss)</t>
    </r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</si>
</sst>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3" borderId="7" xfId="0" applyNumberFormat="1" applyFill="1" applyBorder="1" applyAlignment="1" applyProtection="1">
      <alignment horizontal="center" vertical="center"/>
      <protection hidden="1"/>
    </xf>
    <xf numFmtId="1" fontId="0" fillId="3" borderId="8" xfId="0" applyNumberFormat="1" applyFill="1" applyBorder="1" applyAlignment="1" applyProtection="1">
      <alignment horizontal="center" vertical="center"/>
      <protection hidden="1"/>
    </xf>
    <xf numFmtId="1" fontId="0" fillId="3" borderId="9" xfId="0" applyNumberFormat="1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1" fontId="0" fillId="3" borderId="10" xfId="0" applyNumberForma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165" fontId="1" fillId="2" borderId="11" xfId="0" applyNumberFormat="1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1" fontId="0" fillId="3" borderId="12" xfId="0" applyNumberFormat="1" applyFill="1" applyBorder="1" applyAlignment="1" applyProtection="1">
      <alignment horizontal="center" vertical="center"/>
      <protection hidden="1"/>
    </xf>
    <xf numFmtId="1" fontId="1" fillId="2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>
      <alignment horizontal="center" vertical="center"/>
    </xf>
    <xf numFmtId="164" fontId="1" fillId="2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164" fontId="0" fillId="3" borderId="15" xfId="0" applyNumberFormat="1" applyFill="1" applyBorder="1" applyAlignment="1" applyProtection="1">
      <alignment horizontal="center" vertical="center"/>
      <protection hidden="1"/>
    </xf>
    <xf numFmtId="164" fontId="0" fillId="3" borderId="11" xfId="0" applyNumberFormat="1" applyFill="1" applyBorder="1" applyAlignment="1" applyProtection="1">
      <alignment horizontal="center" vertical="center"/>
      <protection hidden="1"/>
    </xf>
    <xf numFmtId="1" fontId="0" fillId="3" borderId="16" xfId="0" applyNumberForma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1" fontId="0" fillId="3" borderId="17" xfId="0" applyNumberForma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165" fontId="1" fillId="2" borderId="25" xfId="0" applyNumberFormat="1" applyFont="1" applyFill="1" applyBorder="1" applyAlignment="1" applyProtection="1">
      <alignment horizontal="center" vertical="center"/>
      <protection hidden="1"/>
    </xf>
    <xf numFmtId="165" fontId="1" fillId="2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22"/>
  <sheetViews>
    <sheetView tabSelected="1" workbookViewId="0" topLeftCell="B2">
      <selection activeCell="I3" sqref="I3"/>
    </sheetView>
  </sheetViews>
  <sheetFormatPr defaultColWidth="11.421875" defaultRowHeight="12.75"/>
  <sheetData>
    <row r="6" ht="13.5" thickBot="1"/>
    <row r="7" spans="2:12" s="2" customFormat="1" ht="13.5" thickBot="1">
      <c r="B7" s="58" t="s">
        <v>0</v>
      </c>
      <c r="C7" s="61"/>
      <c r="D7" s="61"/>
      <c r="E7" s="61"/>
      <c r="F7" s="61"/>
      <c r="G7" s="59"/>
      <c r="H7" s="1"/>
      <c r="I7" s="1"/>
      <c r="J7" s="1"/>
      <c r="K7" s="1"/>
      <c r="L7" s="1"/>
    </row>
    <row r="8" spans="2:11" s="2" customFormat="1" ht="13.5" thickBot="1">
      <c r="B8" s="44" t="s">
        <v>1</v>
      </c>
      <c r="C8" s="44" t="s">
        <v>2</v>
      </c>
      <c r="D8" s="35" t="s">
        <v>3</v>
      </c>
      <c r="F8" s="60" t="s">
        <v>4</v>
      </c>
      <c r="G8" s="60"/>
      <c r="H8" s="60"/>
      <c r="J8" s="5"/>
      <c r="K8" s="5"/>
    </row>
    <row r="9" spans="2:11" s="2" customFormat="1" ht="13.5" thickBot="1">
      <c r="B9" s="42" t="s">
        <v>5</v>
      </c>
      <c r="C9" s="43"/>
      <c r="D9" s="36"/>
      <c r="F9" s="60" t="s">
        <v>6</v>
      </c>
      <c r="G9" s="60"/>
      <c r="H9" s="60"/>
      <c r="J9" s="6"/>
      <c r="K9" s="6"/>
    </row>
    <row r="10" spans="2:11" s="2" customFormat="1" ht="13.5" thickBot="1">
      <c r="B10" s="33" t="s">
        <v>7</v>
      </c>
      <c r="C10" s="40"/>
      <c r="D10" s="37"/>
      <c r="F10" s="60" t="s">
        <v>36</v>
      </c>
      <c r="G10" s="60"/>
      <c r="H10" s="60"/>
      <c r="I10" s="62"/>
      <c r="J10" s="58" t="s">
        <v>8</v>
      </c>
      <c r="K10" s="59"/>
    </row>
    <row r="11" spans="2:11" s="2" customFormat="1" ht="12.75">
      <c r="B11" s="33" t="s">
        <v>9</v>
      </c>
      <c r="C11" s="40"/>
      <c r="D11" s="37"/>
      <c r="F11" s="60" t="s">
        <v>10</v>
      </c>
      <c r="G11" s="60"/>
      <c r="H11" s="60"/>
      <c r="J11" s="3" t="s">
        <v>11</v>
      </c>
      <c r="K11" s="4" t="s">
        <v>12</v>
      </c>
    </row>
    <row r="12" spans="2:11" s="2" customFormat="1" ht="13.5" thickBot="1">
      <c r="B12" s="33" t="s">
        <v>13</v>
      </c>
      <c r="C12" s="40"/>
      <c r="D12" s="37"/>
      <c r="F12" s="60" t="s">
        <v>14</v>
      </c>
      <c r="G12" s="60"/>
      <c r="H12" s="60"/>
      <c r="J12" s="7" t="e">
        <f>(G18-D18)*1000/E18</f>
        <v>#DIV/0!</v>
      </c>
      <c r="K12" s="8" t="e">
        <f>(E18/1000)^2*J12</f>
        <v>#DIV/0!</v>
      </c>
    </row>
    <row r="13" spans="2:8" s="2" customFormat="1" ht="12.75">
      <c r="B13" s="33" t="s">
        <v>15</v>
      </c>
      <c r="C13" s="40"/>
      <c r="D13" s="37"/>
      <c r="F13" s="60" t="s">
        <v>16</v>
      </c>
      <c r="G13" s="60"/>
      <c r="H13" s="60"/>
    </row>
    <row r="14" spans="2:8" s="2" customFormat="1" ht="12.75">
      <c r="B14" s="33" t="s">
        <v>17</v>
      </c>
      <c r="C14" s="40"/>
      <c r="D14" s="37"/>
      <c r="F14" s="54" t="s">
        <v>18</v>
      </c>
      <c r="G14" s="54"/>
      <c r="H14" s="54"/>
    </row>
    <row r="15" spans="2:11" s="2" customFormat="1" ht="13.5" thickBot="1">
      <c r="B15" s="33" t="s">
        <v>19</v>
      </c>
      <c r="C15" s="40"/>
      <c r="D15" s="37"/>
      <c r="F15" s="55" t="s">
        <v>20</v>
      </c>
      <c r="G15" s="55"/>
      <c r="H15" s="55"/>
      <c r="I15" s="5"/>
      <c r="J15" s="9"/>
      <c r="K15" s="9"/>
    </row>
    <row r="16" spans="2:13" s="2" customFormat="1" ht="13.5" thickBot="1">
      <c r="B16" s="33" t="s">
        <v>21</v>
      </c>
      <c r="C16" s="40"/>
      <c r="D16" s="38"/>
      <c r="E16" s="53" t="s">
        <v>22</v>
      </c>
      <c r="F16" s="51"/>
      <c r="G16" s="51"/>
      <c r="H16" s="51"/>
      <c r="I16" s="51"/>
      <c r="J16" s="51"/>
      <c r="K16" s="51"/>
      <c r="L16" s="51"/>
      <c r="M16" s="52"/>
    </row>
    <row r="17" spans="2:13" s="2" customFormat="1" ht="13.5" thickBot="1">
      <c r="B17" s="34" t="s">
        <v>23</v>
      </c>
      <c r="C17" s="41"/>
      <c r="D17" s="39"/>
      <c r="E17" s="30" t="s">
        <v>24</v>
      </c>
      <c r="F17" s="10" t="s">
        <v>25</v>
      </c>
      <c r="G17" s="32" t="s">
        <v>26</v>
      </c>
      <c r="H17" s="32" t="s">
        <v>27</v>
      </c>
      <c r="I17" s="11" t="s">
        <v>28</v>
      </c>
      <c r="J17" s="11" t="s">
        <v>29</v>
      </c>
      <c r="K17" s="12" t="s">
        <v>30</v>
      </c>
      <c r="L17" s="24" t="s">
        <v>31</v>
      </c>
      <c r="M17" s="26" t="s">
        <v>32</v>
      </c>
    </row>
    <row r="18" spans="2:13" s="2" customFormat="1" ht="13.5" thickBot="1">
      <c r="B18" s="56" t="s">
        <v>35</v>
      </c>
      <c r="C18" s="57"/>
      <c r="D18" s="21">
        <f>D9+D10+D11+D12+D13+D14+D15+D16+D17</f>
        <v>0</v>
      </c>
      <c r="E18" s="18"/>
      <c r="F18" s="31" t="e">
        <f>D18*1000/E18</f>
        <v>#DIV/0!</v>
      </c>
      <c r="G18" s="18"/>
      <c r="H18" s="18"/>
      <c r="I18" s="29" t="e">
        <f>G18*1000/E18</f>
        <v>#DIV/0!</v>
      </c>
      <c r="J18" s="13">
        <f>(G18^2-D18^2)^0.5</f>
        <v>0</v>
      </c>
      <c r="K18" s="14" t="e">
        <f>1000000/(2*PI()*H18*L18)</f>
        <v>#DIV/0!</v>
      </c>
      <c r="L18" s="25" t="e">
        <f>1000000/(2*PI()*H18*(I18^2-F18^2)^0.5)</f>
        <v>#DIV/0!</v>
      </c>
      <c r="M18" s="27" t="e">
        <f>D18/G18</f>
        <v>#DIV/0!</v>
      </c>
    </row>
    <row r="19" spans="2:13" s="2" customFormat="1" ht="13.5" thickBot="1">
      <c r="B19" s="1"/>
      <c r="C19" s="1"/>
      <c r="D19" s="50" t="s">
        <v>33</v>
      </c>
      <c r="E19" s="51"/>
      <c r="F19" s="51"/>
      <c r="G19" s="51"/>
      <c r="H19" s="51"/>
      <c r="I19" s="51"/>
      <c r="J19" s="51"/>
      <c r="K19" s="51"/>
      <c r="L19" s="51"/>
      <c r="M19" s="52"/>
    </row>
    <row r="20" spans="4:13" s="2" customFormat="1" ht="13.5" thickBot="1">
      <c r="D20" s="20" t="e">
        <f>E20*F20/1000</f>
        <v>#DIV/0!</v>
      </c>
      <c r="E20" s="23" t="e">
        <f>G20*1000/I20</f>
        <v>#DIV/0!</v>
      </c>
      <c r="F20" s="22" t="e">
        <f>F18</f>
        <v>#DIV/0!</v>
      </c>
      <c r="G20" s="16">
        <f>G18</f>
        <v>0</v>
      </c>
      <c r="H20" s="16">
        <f>H18</f>
        <v>0</v>
      </c>
      <c r="I20" s="15" t="e">
        <f>(F20^2+K20^2)^0.5</f>
        <v>#DIV/0!</v>
      </c>
      <c r="J20" s="15" t="e">
        <f>(G20^2-D20^2)^0.5</f>
        <v>#DIV/0!</v>
      </c>
      <c r="K20" s="17" t="e">
        <f>1000000/(2*PI()*H18*L20)</f>
        <v>#DIV/0!</v>
      </c>
      <c r="L20" s="18"/>
      <c r="M20" s="28" t="e">
        <f>D20/G20</f>
        <v>#DIV/0!</v>
      </c>
    </row>
    <row r="21" spans="2:13" s="2" customFormat="1" ht="13.5" thickBot="1">
      <c r="B21" s="19"/>
      <c r="C21" s="19"/>
      <c r="D21" s="53" t="s">
        <v>34</v>
      </c>
      <c r="E21" s="51"/>
      <c r="F21" s="51"/>
      <c r="G21" s="51"/>
      <c r="H21" s="51"/>
      <c r="I21" s="51"/>
      <c r="J21" s="51"/>
      <c r="K21" s="51"/>
      <c r="L21" s="51"/>
      <c r="M21" s="52"/>
    </row>
    <row r="22" spans="4:12" s="2" customFormat="1" ht="13.5" thickBot="1">
      <c r="D22" s="45" t="e">
        <f>((D20-D18)*100)/D18</f>
        <v>#DIV/0!</v>
      </c>
      <c r="E22" s="46"/>
      <c r="F22" s="47"/>
      <c r="G22" s="48"/>
      <c r="H22" s="48"/>
      <c r="I22" s="48"/>
      <c r="J22" s="48"/>
      <c r="K22" s="49"/>
      <c r="L22" s="20" t="e">
        <f>((L20-L18)*100)/L18</f>
        <v>#DIV/0!</v>
      </c>
    </row>
  </sheetData>
  <sheetProtection password="D913" sheet="1" objects="1" scenarios="1"/>
  <mergeCells count="16">
    <mergeCell ref="B7:G7"/>
    <mergeCell ref="F8:H8"/>
    <mergeCell ref="F9:H9"/>
    <mergeCell ref="F10:I10"/>
    <mergeCell ref="J10:K10"/>
    <mergeCell ref="F11:H11"/>
    <mergeCell ref="F12:H12"/>
    <mergeCell ref="F13:H13"/>
    <mergeCell ref="F14:H14"/>
    <mergeCell ref="F15:H15"/>
    <mergeCell ref="E16:M16"/>
    <mergeCell ref="B18:C18"/>
    <mergeCell ref="D22:E22"/>
    <mergeCell ref="F22:K22"/>
    <mergeCell ref="D19:M19"/>
    <mergeCell ref="D21:M2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 Grötzer</dc:creator>
  <cp:keywords/>
  <dc:description/>
  <cp:lastModifiedBy>Dietrich Grötzer</cp:lastModifiedBy>
  <dcterms:created xsi:type="dcterms:W3CDTF">2007-02-26T17:24:39Z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