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<sst xmlns="http://schemas.openxmlformats.org/spreadsheetml/2006/main" count="29" uniqueCount="28">
  <si>
    <t>U_Netz</t>
  </si>
  <si>
    <t>Heizstrom:</t>
  </si>
  <si>
    <t>Schwingkreis- Berechnungen :</t>
  </si>
  <si>
    <t>f (kHz) :</t>
  </si>
  <si>
    <t>C (nF) :</t>
  </si>
  <si>
    <t>L (mH) :</t>
  </si>
  <si>
    <t>Röhren :</t>
  </si>
  <si>
    <t>CK1</t>
  </si>
  <si>
    <t>CF3</t>
  </si>
  <si>
    <t>CBC1</t>
  </si>
  <si>
    <t>CL4</t>
  </si>
  <si>
    <t>CY2</t>
  </si>
  <si>
    <t>Skal</t>
  </si>
  <si>
    <t>Summe Uf:</t>
  </si>
  <si>
    <t>Eingabe :</t>
  </si>
  <si>
    <t>x</t>
  </si>
  <si>
    <t>Uf - Werte :</t>
  </si>
  <si>
    <t>f (kHz) =</t>
  </si>
  <si>
    <t>C (nF) =</t>
  </si>
  <si>
    <t xml:space="preserve">L (mH) = </t>
  </si>
  <si>
    <t>Rf :</t>
  </si>
  <si>
    <t>Z²:</t>
  </si>
  <si>
    <t>Z² - R²</t>
  </si>
  <si>
    <t>C_µF :</t>
  </si>
  <si>
    <t>Ergebnis :</t>
  </si>
  <si>
    <t>Zf :</t>
  </si>
  <si>
    <t>R²:</t>
  </si>
  <si>
    <t>V {Z² - R²}</t>
  </si>
</sst>
</file>

<file path=xl/styles.xml><?xml version="1.0" encoding="utf-8"?>
<styleSheet xmlns="http://schemas.openxmlformats.org/spreadsheetml/2006/main">
  <numFmts count="2">
    <numFmt numFmtId="164" formatCode="Standard"/>
    <numFmt numFmtId="165" formatCode="Standard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Lucida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C13" sqref="C13"/>
    </sheetView>
  </sheetViews>
  <sheetFormatPr defaultColWidth="8.88671875" defaultRowHeight="15"/>
  <cols>
    <col min="1" max="2" width="9.6640625" style="1" customWidth="1"/>
    <col min="3" max="3" width="10.6640625" style="1" customWidth="1"/>
    <col min="4" max="256" width="9.6640625" style="1" customWidth="1"/>
  </cols>
  <sheetData>
    <row r="2" spans="1:5" ht="13.5">
      <c r="A2" s="2" t="s">
        <v>0</v>
      </c>
      <c r="B2" s="3" t="s">
        <v>6</v>
      </c>
      <c r="C2" s="4" t="s">
        <v>16</v>
      </c>
      <c r="D2" s="5" t="s">
        <v>20</v>
      </c>
      <c r="E2" s="5" t="s">
        <v>25</v>
      </c>
    </row>
    <row r="3" spans="1:5" ht="13.5">
      <c r="A3" s="1">
        <v>230</v>
      </c>
      <c r="B3" s="6" t="s">
        <v>7</v>
      </c>
      <c r="C3" s="1">
        <v>13</v>
      </c>
      <c r="D3" s="1">
        <f>C13/A6</f>
        <v>537.9999999999999</v>
      </c>
      <c r="E3" s="1">
        <f>A3/A6</f>
        <v>1150</v>
      </c>
    </row>
    <row r="4" spans="2:3" ht="13.5">
      <c r="B4" s="6" t="s">
        <v>8</v>
      </c>
      <c r="C4" s="1">
        <v>13</v>
      </c>
    </row>
    <row r="5" spans="1:3" ht="13.5">
      <c r="A5" s="2" t="s">
        <v>1</v>
      </c>
      <c r="B5" s="6" t="s">
        <v>9</v>
      </c>
      <c r="C5" s="1">
        <v>13</v>
      </c>
    </row>
    <row r="6" spans="1:5" ht="13.5">
      <c r="A6" s="1">
        <v>0.2</v>
      </c>
      <c r="B6" s="7" t="s">
        <v>10</v>
      </c>
      <c r="C6" s="1">
        <v>26</v>
      </c>
      <c r="D6" s="5" t="s">
        <v>21</v>
      </c>
      <c r="E6" s="5" t="s">
        <v>26</v>
      </c>
    </row>
    <row r="7" spans="2:5" ht="13.5">
      <c r="B7" s="8" t="s">
        <v>11</v>
      </c>
      <c r="C7" s="1">
        <v>30</v>
      </c>
      <c r="D7" s="9">
        <f>E3^2</f>
        <v>1322500</v>
      </c>
      <c r="E7" s="1">
        <f>D3^2</f>
        <v>289443.9999999999</v>
      </c>
    </row>
    <row r="8" spans="2:3" ht="13.5">
      <c r="B8" s="8" t="s">
        <v>12</v>
      </c>
      <c r="C8" s="1">
        <v>6.3</v>
      </c>
    </row>
    <row r="9" spans="2:5" ht="13.5">
      <c r="B9" s="6" t="s">
        <v>12</v>
      </c>
      <c r="C9" s="1">
        <v>6.3</v>
      </c>
      <c r="D9" s="5" t="s">
        <v>22</v>
      </c>
      <c r="E9" s="5" t="s">
        <v>27</v>
      </c>
    </row>
    <row r="10" spans="2:5" ht="13.5">
      <c r="B10" s="6"/>
      <c r="D10" s="10">
        <f>D7-E7</f>
        <v>1033056.0000000001</v>
      </c>
      <c r="E10" s="1">
        <f>SQRT(D10)</f>
        <v>1016.3936245372656</v>
      </c>
    </row>
    <row r="11" ht="13.5">
      <c r="B11" s="8"/>
    </row>
    <row r="12" ht="13.5">
      <c r="B12" s="8"/>
    </row>
    <row r="13" spans="2:5" ht="13.5">
      <c r="B13" s="2" t="s">
        <v>13</v>
      </c>
      <c r="C13" s="1">
        <f>SUM(C3:C12)</f>
        <v>107.6</v>
      </c>
      <c r="D13" s="2" t="s">
        <v>23</v>
      </c>
      <c r="E13" s="4">
        <f>1000000/(E10*100*PI())</f>
        <v>3.1317579970920018</v>
      </c>
    </row>
    <row r="16" spans="1:3" ht="13.5">
      <c r="A16" s="3" t="s">
        <v>2</v>
      </c>
      <c r="B16" s="3"/>
      <c r="C16" s="3"/>
    </row>
    <row r="17" spans="2:4" ht="13.5">
      <c r="B17" s="5" t="s">
        <v>14</v>
      </c>
      <c r="D17" s="1" t="s">
        <v>24</v>
      </c>
    </row>
    <row r="18" spans="1:4" ht="13.5">
      <c r="A18" s="1" t="s">
        <v>3</v>
      </c>
      <c r="B18" s="1">
        <v>270</v>
      </c>
      <c r="C18" s="5" t="s">
        <v>17</v>
      </c>
      <c r="D18" s="11" t="e">
        <f>159/(SQRT(+B22*+B20))</f>
        <v>#VALUE!</v>
      </c>
    </row>
    <row r="20" spans="1:4" ht="13.5">
      <c r="A20" s="1" t="s">
        <v>4</v>
      </c>
      <c r="B20" s="1" t="s">
        <v>15</v>
      </c>
      <c r="C20" s="5" t="s">
        <v>18</v>
      </c>
      <c r="D20" s="1">
        <f>25330/((+B18)^2*+B22)</f>
        <v>0.7392814406210781</v>
      </c>
    </row>
    <row r="22" spans="1:4" ht="13.5">
      <c r="A22" s="5" t="s">
        <v>5</v>
      </c>
      <c r="B22" s="1">
        <v>0.47</v>
      </c>
      <c r="C22" s="1" t="s">
        <v>19</v>
      </c>
      <c r="D22" s="1" t="e">
        <f>25330/((+B18)^2*+B20)</f>
        <v>#VALUE!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