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010" activeTab="2"/>
  </bookViews>
  <sheets>
    <sheet name="Ausschwingverhalten" sheetId="1" r:id="rId1"/>
    <sheet name="Energie_Kond" sheetId="2" r:id="rId2"/>
    <sheet name="2PI()" sheetId="3" r:id="rId3"/>
  </sheets>
  <externalReferences>
    <externalReference r:id="rId6"/>
    <externalReference r:id="rId7"/>
  </externalReferences>
  <definedNames>
    <definedName name="c">'[1]RLC einschalten'!$C$13</definedName>
    <definedName name="_xlnm.Print_Area" localSheetId="2">'2PI()'!$A$1:$O$44</definedName>
    <definedName name="_xlnm.Print_Area" localSheetId="0">'Ausschwingverhalten'!$A$1:$U$38</definedName>
    <definedName name="_xlnm.Print_Area" localSheetId="1">'Energie_Kond'!$A$1:$M$48</definedName>
    <definedName name="f">'[2]Spule einschalten'!$C$9</definedName>
    <definedName name="l">'[1]RLC einschalten'!$C$11</definedName>
    <definedName name="r">'[1]RLC einschalten'!$C$12</definedName>
    <definedName name="t">'[1]RLC einschalten'!$C$10</definedName>
  </definedNames>
  <calcPr calcMode="autoNoTable" fullCalcOnLoad="1"/>
</workbook>
</file>

<file path=xl/sharedStrings.xml><?xml version="1.0" encoding="utf-8"?>
<sst xmlns="http://schemas.openxmlformats.org/spreadsheetml/2006/main" count="93" uniqueCount="93">
  <si>
    <t>I</t>
  </si>
  <si>
    <t>U</t>
  </si>
  <si>
    <t>t</t>
  </si>
  <si>
    <t>dt=</t>
  </si>
  <si>
    <t>C=</t>
  </si>
  <si>
    <t>R=</t>
  </si>
  <si>
    <t>L=</t>
  </si>
  <si>
    <t>Serienschwingkreis</t>
  </si>
  <si>
    <t>Der Kondensator ist auf 1 V aufgeladen,</t>
  </si>
  <si>
    <t>dann wird das L mit</t>
  </si>
  <si>
    <t>Man sollte darauf achten das Zeitintervall nicht zu groß zu wählen, aber sehen sie selbst.</t>
  </si>
  <si>
    <t>Serienwiderstand R zugeschaltet und es beginnt zu schwingen.</t>
  </si>
  <si>
    <t>Sie können die Werte für L, C, R und dt, der zeitlichen Differenz zwischen 2 Berechnungen, ändern.</t>
  </si>
  <si>
    <t>Zeit [sec]</t>
  </si>
  <si>
    <t>dt</t>
  </si>
  <si>
    <t>sec</t>
  </si>
  <si>
    <t>Energiespeicherung im Kondensator</t>
  </si>
  <si>
    <t>F</t>
  </si>
  <si>
    <t>Strom [A]</t>
  </si>
  <si>
    <t>Eine bestimmte Strommenge lädt den Kondensator auf eine bestimmte Spannung auf.</t>
  </si>
  <si>
    <t>Die Werte für U und t, werden in kleinen Incrementen erhöht</t>
  </si>
  <si>
    <t>du [V]</t>
  </si>
  <si>
    <t>U [V]</t>
  </si>
  <si>
    <r>
      <t>W</t>
    </r>
    <r>
      <rPr>
        <vertAlign val="subscript"/>
        <sz val="10"/>
        <rFont val="Arial"/>
        <family val="2"/>
      </rPr>
      <t>theor</t>
    </r>
    <r>
      <rPr>
        <sz val="10"/>
        <rFont val="Arial"/>
        <family val="2"/>
      </rPr>
      <t>=CU²/2</t>
    </r>
  </si>
  <si>
    <r>
      <t>Fehler W/W</t>
    </r>
    <r>
      <rPr>
        <vertAlign val="subscript"/>
        <sz val="10"/>
        <rFont val="Arial"/>
        <family val="2"/>
      </rPr>
      <t>theor</t>
    </r>
  </si>
  <si>
    <t>Der Fehler ist bedingt durch die nicht unendlich kleine  Zeitdifferenz zwischen 2 Werten. Er wird rasch kleiner und reduziert sich auf 2%</t>
  </si>
  <si>
    <t xml:space="preserve">Energiezunahme oder Arbeit ist wiederum        </t>
  </si>
  <si>
    <t>di [A]</t>
  </si>
  <si>
    <t>I [A]</t>
  </si>
  <si>
    <t>H</t>
  </si>
  <si>
    <t>Eine bestimmte Spannung lässt den Strom in der Spule auf eine bestimmte Größe ansteigen.</t>
  </si>
  <si>
    <t>du =1/C*i*dt</t>
  </si>
  <si>
    <t>dt=du*C/i</t>
  </si>
  <si>
    <t>dW=  I * u *dt</t>
  </si>
  <si>
    <t>dW=  I * u *C/I*du = C*u*du</t>
  </si>
  <si>
    <t>di =1/L*U*dt</t>
  </si>
  <si>
    <t>dW=  U*i *dt</t>
  </si>
  <si>
    <t>dt=di*L/U</t>
  </si>
  <si>
    <t>dW= U *i*L/U*di = L*i*di</t>
  </si>
  <si>
    <t>Woher wissen also L und C dass die Periodendauer, bei L =1H und C =1F  6,28 sec dauern muss?</t>
  </si>
  <si>
    <t>Zyklus:</t>
  </si>
  <si>
    <t>Ehe das in Angriff genommen werden kann muss aber die Energiespeicherung  in L und C geklärt werden.</t>
  </si>
  <si>
    <r>
      <rPr>
        <b/>
        <i/>
        <sz val="14"/>
        <rFont val="Arial"/>
        <family val="2"/>
      </rPr>
      <t>1.</t>
    </r>
    <r>
      <rPr>
        <sz val="10"/>
        <rFont val="Arial"/>
        <family val="2"/>
      </rPr>
      <t xml:space="preserve"> Bei aufgeladenem C beginnt es sich in die Spule zu entladen, bis die Spannung auf 0 gesunken ist.  </t>
    </r>
  </si>
  <si>
    <r>
      <rPr>
        <b/>
        <i/>
        <sz val="14"/>
        <rFont val="Arial"/>
        <family val="2"/>
      </rPr>
      <t>1'.</t>
    </r>
    <r>
      <rPr>
        <sz val="10"/>
        <rFont val="Arial"/>
        <family val="2"/>
      </rPr>
      <t xml:space="preserve"> Jetzt beginnt der Zyklus neu, aber mit umgekehrter Polarität wie am Anfang</t>
    </r>
  </si>
  <si>
    <t>Es wird sich zeigen, dass die Potenz von 2 in der Formel für die gespeicherten Energie von höchster Wichtigkeit ist.</t>
  </si>
  <si>
    <r>
      <rPr>
        <b/>
        <i/>
        <sz val="14"/>
        <rFont val="Arial"/>
        <family val="2"/>
      </rPr>
      <t>3.</t>
    </r>
    <r>
      <rPr>
        <sz val="10"/>
        <rFont val="Arial"/>
        <family val="2"/>
      </rPr>
      <t xml:space="preserve"> bis der Strom aus der Spule auf 0 abgesunken ist und C wieder voll geladen ist.</t>
    </r>
  </si>
  <si>
    <t>U*t = L*i</t>
  </si>
  <si>
    <t>I*t = C*u</t>
  </si>
  <si>
    <t>Periodendauer einer Schwingung ist 2PI</t>
  </si>
  <si>
    <t>Bei einem Schwingkreis ohne Verluste bleibt also der Radius konstant.</t>
  </si>
  <si>
    <t>und bleibt ohne Versuste konstant.</t>
  </si>
  <si>
    <t>W ist die Energie im Schwingkreis als Summe von Cu²/2 und Li²/2</t>
  </si>
  <si>
    <t xml:space="preserve">W = Cu²/2 + Li²/2 </t>
  </si>
  <si>
    <t>Diese Formel kennen sie schon aus ihrer Jugend</t>
  </si>
  <si>
    <t>es ist der Pythagoreische Lehrsatz</t>
  </si>
  <si>
    <t>r²  = x²  +  y²</t>
  </si>
  <si>
    <t>Sie sehen, wie essentiell die Potenz von 2 ist.</t>
  </si>
  <si>
    <t>Wenn die Naturgesetze anders wären, was dann?</t>
  </si>
  <si>
    <t>Für viele sind sie ja ohne Grund so, wie sie sind.</t>
  </si>
  <si>
    <t>wie im 1. Blatt zu sehen. Viele werden sich noch an sin²x  +  cos²x = 1 erinnern.</t>
  </si>
  <si>
    <t>Dieses "im Kreis herumlaufen" bildet also eine Sinus und Cosiusschwingung für u und i.</t>
  </si>
  <si>
    <t>Der Zeiger W beginnt von Punkt 1 aus, lt. den Blättern vorher, den Kreis entlang zu laufen.</t>
  </si>
  <si>
    <t>Also ist eine komplette Periode einer Schwingung 2PI     w.z.b.w.</t>
  </si>
  <si>
    <t>So hängt damit auch der Satz von Pythagoras mit Schwingungen</t>
  </si>
  <si>
    <t>und den Winkelfunktionen zusammen.</t>
  </si>
  <si>
    <t xml:space="preserve">oder 360° </t>
  </si>
  <si>
    <t xml:space="preserve">Der Radius W des Bildes stellt den Energiepegel für die verschiedenen Energieverteilungen im Kondensator und in der Spule dar, </t>
  </si>
  <si>
    <r>
      <rPr>
        <b/>
        <i/>
        <sz val="14"/>
        <rFont val="Arial"/>
        <family val="2"/>
      </rPr>
      <t>2.</t>
    </r>
    <r>
      <rPr>
        <sz val="10"/>
        <rFont val="Arial"/>
        <family val="2"/>
      </rPr>
      <t xml:space="preserve">  Da ist  der Strom das Maximum geworden und beginnt logischerweise den C wieder mit gewechselter*) Polarität aufzuladen , </t>
    </r>
  </si>
  <si>
    <t>*) Im Punkt 2 ist ja der C entladen und wird mit dem Strom durch die Spule weiter entladen = aufladen mit umgekehrter Polarität.</t>
  </si>
  <si>
    <t>Der Algotithmus in der Tabelle ist ausschließlich mit Grundrechnugsarten ausgeführt. Keinerlei Winkelfunktion angewendet.</t>
  </si>
  <si>
    <t>Spannung [V]</t>
  </si>
  <si>
    <t xml:space="preserve"> dt,  du,  di, dW</t>
  </si>
  <si>
    <t xml:space="preserve">die Kapazität </t>
  </si>
  <si>
    <t>die Induktivität</t>
  </si>
  <si>
    <r>
      <t>dW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 [Ws]</t>
    </r>
  </si>
  <si>
    <r>
      <t>dW</t>
    </r>
    <r>
      <rPr>
        <vertAlign val="subscript"/>
        <sz val="9"/>
        <rFont val="Arial"/>
        <family val="2"/>
      </rPr>
      <t xml:space="preserve">l </t>
    </r>
    <r>
      <rPr>
        <sz val="9"/>
        <rFont val="Arial"/>
        <family val="2"/>
      </rPr>
      <t xml:space="preserve">  [Ws]</t>
    </r>
  </si>
  <si>
    <r>
      <t>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  <r>
      <rPr>
        <sz val="10"/>
        <rFont val="System"/>
        <family val="2"/>
      </rPr>
      <t xml:space="preserve"> </t>
    </r>
    <r>
      <rPr>
        <sz val="10"/>
        <rFont val="Symbol"/>
        <family val="1"/>
      </rPr>
      <t xml:space="preserve">S </t>
    </r>
    <r>
      <rPr>
        <sz val="10"/>
        <rFont val="Arial"/>
        <family val="2"/>
      </rPr>
      <t>dW</t>
    </r>
  </si>
  <si>
    <r>
      <t>W</t>
    </r>
    <r>
      <rPr>
        <vertAlign val="subscript"/>
        <sz val="10"/>
        <rFont val="Arial"/>
        <family val="2"/>
      </rPr>
      <t>theo</t>
    </r>
    <r>
      <rPr>
        <sz val="10"/>
        <rFont val="Arial"/>
        <family val="2"/>
      </rPr>
      <t>r=LI²/2</t>
    </r>
  </si>
  <si>
    <r>
      <t>W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  <r>
      <rPr>
        <sz val="10"/>
        <rFont val="System"/>
        <family val="2"/>
      </rPr>
      <t xml:space="preserve"> </t>
    </r>
    <r>
      <rPr>
        <sz val="10"/>
        <rFont val="Symbol"/>
        <family val="1"/>
      </rPr>
      <t xml:space="preserve">S </t>
    </r>
    <r>
      <rPr>
        <sz val="10"/>
        <rFont val="Arial"/>
        <family val="2"/>
      </rPr>
      <t>dW</t>
    </r>
    <r>
      <rPr>
        <vertAlign val="subscript"/>
        <sz val="10"/>
        <rFont val="Arial"/>
        <family val="2"/>
      </rPr>
      <t>c</t>
    </r>
  </si>
  <si>
    <t>dW = i * u *dt</t>
  </si>
  <si>
    <t>Im ersten Blatt wird die Frage nach dem "warum" gestellt und hier beantwortet. Dazu ist auch das Energieblatt von eminenter Bedeutung.</t>
  </si>
  <si>
    <r>
      <t xml:space="preserve">Nun, der Umfang des Kreises ist </t>
    </r>
    <r>
      <rPr>
        <b/>
        <sz val="10"/>
        <rFont val="Arial"/>
        <family val="2"/>
      </rPr>
      <t>2PIr</t>
    </r>
    <r>
      <rPr>
        <sz val="10"/>
        <rFont val="Arial"/>
        <family val="2"/>
      </rPr>
      <t xml:space="preserve"> im Bild </t>
    </r>
    <r>
      <rPr>
        <b/>
        <sz val="10"/>
        <rFont val="Arial"/>
        <family val="2"/>
      </rPr>
      <t>2PIW</t>
    </r>
  </si>
  <si>
    <r>
      <t>I</t>
    </r>
    <r>
      <rPr>
        <b/>
        <vertAlign val="subscript"/>
        <sz val="10"/>
        <rFont val="Arial"/>
        <family val="2"/>
      </rPr>
      <t>n+1</t>
    </r>
    <r>
      <rPr>
        <b/>
        <sz val="10"/>
        <rFont val="Arial"/>
        <family val="2"/>
      </rPr>
      <t xml:space="preserve"> = </t>
    </r>
  </si>
  <si>
    <r>
      <t>I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+ (U</t>
    </r>
    <r>
      <rPr>
        <b/>
        <vertAlign val="subscript"/>
        <sz val="10"/>
        <rFont val="Arial"/>
        <family val="2"/>
      </rPr>
      <t>n+1</t>
    </r>
    <r>
      <rPr>
        <b/>
        <sz val="10"/>
        <rFont val="Arial"/>
        <family val="2"/>
      </rPr>
      <t xml:space="preserve"> - R*I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)/L*dt</t>
    </r>
  </si>
  <si>
    <r>
      <t xml:space="preserve"> U</t>
    </r>
    <r>
      <rPr>
        <b/>
        <vertAlign val="subscript"/>
        <sz val="10"/>
        <rFont val="Arial"/>
        <family val="2"/>
      </rPr>
      <t>n+1</t>
    </r>
    <r>
      <rPr>
        <b/>
        <sz val="10"/>
        <rFont val="Arial"/>
        <family val="2"/>
      </rPr>
      <t xml:space="preserve"> = </t>
    </r>
  </si>
  <si>
    <r>
      <t>U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- I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/C*dt</t>
    </r>
  </si>
  <si>
    <r>
      <t xml:space="preserve">Die Tabelle  oberhalb ist nur mit den Formeln, </t>
    </r>
    <r>
      <rPr>
        <b/>
        <sz val="10"/>
        <rFont val="Arial"/>
        <family val="2"/>
      </rPr>
      <t>C*U=I*t und L*I=U*t</t>
    </r>
    <r>
      <rPr>
        <sz val="10"/>
        <rFont val="Arial"/>
        <family val="2"/>
      </rPr>
      <t>,  etwas umgeformt, aufgebaut.</t>
    </r>
  </si>
  <si>
    <t>orange Felder sind Eingabefelder</t>
  </si>
  <si>
    <r>
      <t>Die Tabelle enthält nur die Grundrechnugsarten</t>
    </r>
    <r>
      <rPr>
        <b/>
        <sz val="11"/>
        <rFont val="Arial"/>
        <family val="2"/>
      </rPr>
      <t xml:space="preserve"> + - * / </t>
    </r>
    <r>
      <rPr>
        <b/>
        <sz val="10"/>
        <rFont val="Arial"/>
        <family val="2"/>
      </rPr>
      <t>und beweist die bekannten Formeln</t>
    </r>
  </si>
  <si>
    <t>Durch geeignete Werte</t>
  </si>
  <si>
    <t>können sie sogar den</t>
  </si>
  <si>
    <t>"aperiodischen Grenzfall"</t>
  </si>
  <si>
    <t>darstellen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</si>
</sst>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6">
    <font>
      <sz val="10"/>
      <name val="Arial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0"/>
      <name val="System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3"/>
      <name val="Arial"/>
      <family val="2"/>
    </font>
    <font>
      <b/>
      <i/>
      <sz val="16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2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38" fillId="30" borderId="4" applyNumberFormat="0" applyFont="0" applyAlignment="0" applyProtection="0"/>
    <xf numFmtId="9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4" fontId="0" fillId="7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6" borderId="0" xfId="0" applyFill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5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/>
    </xf>
    <xf numFmtId="164" fontId="0" fillId="13" borderId="0" xfId="0" applyNumberFormat="1" applyFill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0675"/>
          <c:w val="0.946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Ausschwingverhalten!$A$5</c:f>
              <c:strCache>
                <c:ptCount val="1"/>
                <c:pt idx="0">
                  <c:v>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Ausschwingverhalten!$B$4:$DZ$4</c:f>
              <c:numCache/>
            </c:numRef>
          </c:cat>
          <c:val>
            <c:numRef>
              <c:f>Ausschwingverhalten!$B$5:$DZ$5</c:f>
              <c:numCache/>
            </c:numRef>
          </c:val>
          <c:smooth val="1"/>
        </c:ser>
        <c:ser>
          <c:idx val="1"/>
          <c:order val="1"/>
          <c:tx>
            <c:strRef>
              <c:f>Ausschwingverhalten!$A$6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Ausschwingverhalten!$B$4:$DZ$4</c:f>
              <c:numCache/>
            </c:numRef>
          </c:cat>
          <c:val>
            <c:numRef>
              <c:f>Ausschwingverhalten!$B$6:$DZ$6</c:f>
              <c:numCache/>
            </c:numRef>
          </c:val>
          <c:smooth val="1"/>
        </c:ser>
        <c:marker val="1"/>
        <c:axId val="23303356"/>
        <c:axId val="8403613"/>
      </c:lineChart>
      <c:catAx>
        <c:axId val="23303356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3613"/>
        <c:crossesAt val="0"/>
        <c:auto val="1"/>
        <c:lblOffset val="100"/>
        <c:tickLblSkip val="3"/>
        <c:tickMarkSkip val="9"/>
        <c:noMultiLvlLbl val="0"/>
      </c:catAx>
      <c:valAx>
        <c:axId val="8403613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33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Energieinhalt in Kondensator CU²/2 und Induktivität LI²/2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525"/>
          <c:w val="0.84975"/>
          <c:h val="0.8565"/>
        </c:manualLayout>
      </c:layout>
      <c:lineChart>
        <c:grouping val="standard"/>
        <c:varyColors val="0"/>
        <c:ser>
          <c:idx val="1"/>
          <c:order val="0"/>
          <c:tx>
            <c:strRef>
              <c:f>Energie_Kond!$A$11</c:f>
              <c:strCache>
                <c:ptCount val="1"/>
                <c:pt idx="0">
                  <c:v>Zeit [sec]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Energie_Kond!$B$11:$AZ$11</c:f>
              <c:numCache/>
            </c:numRef>
          </c:cat>
          <c:val>
            <c:numRef>
              <c:f>Energie_Kond!$B$11:$AZ$11</c:f>
              <c:numCache/>
            </c:numRef>
          </c:val>
          <c:smooth val="0"/>
        </c:ser>
        <c:ser>
          <c:idx val="5"/>
          <c:order val="1"/>
          <c:tx>
            <c:strRef>
              <c:f>Energie_Kond!$A$20</c:f>
              <c:strCache>
                <c:ptCount val="1"/>
                <c:pt idx="0">
                  <c:v>Wc = S dWc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Energie_Kond!$B$11:$AZ$11</c:f>
              <c:numCache/>
            </c:numRef>
          </c:cat>
          <c:val>
            <c:numRef>
              <c:f>Energie_Kond!$B$20:$AZ$20</c:f>
              <c:numCache/>
            </c:numRef>
          </c:val>
          <c:smooth val="0"/>
        </c:ser>
        <c:ser>
          <c:idx val="6"/>
          <c:order val="2"/>
          <c:tx>
            <c:strRef>
              <c:f>Energie_Kond!$A$23</c:f>
              <c:strCache>
                <c:ptCount val="1"/>
                <c:pt idx="0">
                  <c:v>Wtheor=CU²/2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Energie_Kond!$B$11:$AZ$11</c:f>
              <c:numCache/>
            </c:numRef>
          </c:cat>
          <c:val>
            <c:numRef>
              <c:f>Energie_Kond!$B$23:$AZ$23</c:f>
              <c:numCache/>
            </c:numRef>
          </c:val>
          <c:smooth val="0"/>
        </c:ser>
        <c:ser>
          <c:idx val="0"/>
          <c:order val="3"/>
          <c:tx>
            <c:strRef>
              <c:f>Energie_Kond!$A$21</c:f>
              <c:strCache>
                <c:ptCount val="1"/>
                <c:pt idx="0">
                  <c:v>WL = S dW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Energie_Kond!$B$21:$AZ$21</c:f>
              <c:numCache/>
            </c:numRef>
          </c:val>
          <c:smooth val="1"/>
        </c:ser>
        <c:ser>
          <c:idx val="3"/>
          <c:order val="4"/>
          <c:tx>
            <c:strRef>
              <c:f>Energie_Kond!$A$22</c:f>
              <c:strCache>
                <c:ptCount val="1"/>
                <c:pt idx="0">
                  <c:v>Wtheor=LI²/2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Energie_Kond!$B$22:$AZ$22</c:f>
              <c:numCache/>
            </c:numRef>
          </c:val>
          <c:smooth val="1"/>
        </c:ser>
        <c:marker val="1"/>
        <c:axId val="8523654"/>
        <c:axId val="9604023"/>
      </c:lineChart>
      <c:catAx>
        <c:axId val="852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[sec]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04023"/>
        <c:crosses val="autoZero"/>
        <c:auto val="1"/>
        <c:lblOffset val="100"/>
        <c:tickLblSkip val="5"/>
        <c:noMultiLvlLbl val="0"/>
      </c:catAx>
      <c:valAx>
        <c:axId val="9604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8523654"/>
        <c:crossesAt val="1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825"/>
          <c:y val="0.416"/>
          <c:w val="0.1375"/>
          <c:h val="0.2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</xdr:row>
      <xdr:rowOff>28575</xdr:rowOff>
    </xdr:from>
    <xdr:to>
      <xdr:col>19</xdr:col>
      <xdr:colOff>209550</xdr:colOff>
      <xdr:row>22</xdr:row>
      <xdr:rowOff>19050</xdr:rowOff>
    </xdr:to>
    <xdr:grpSp>
      <xdr:nvGrpSpPr>
        <xdr:cNvPr id="1" name="Gruppieren 9"/>
        <xdr:cNvGrpSpPr>
          <a:grpSpLocks/>
        </xdr:cNvGrpSpPr>
      </xdr:nvGrpSpPr>
      <xdr:grpSpPr>
        <a:xfrm>
          <a:off x="590550" y="1028700"/>
          <a:ext cx="8362950" cy="2581275"/>
          <a:chOff x="78762" y="936038"/>
          <a:chExt cx="8684239" cy="2578687"/>
        </a:xfrm>
        <a:solidFill>
          <a:srgbClr val="FFFFFF"/>
        </a:solidFill>
      </xdr:grpSpPr>
      <xdr:grpSp>
        <xdr:nvGrpSpPr>
          <xdr:cNvPr id="2" name="Gruppieren 7"/>
          <xdr:cNvGrpSpPr>
            <a:grpSpLocks/>
          </xdr:cNvGrpSpPr>
        </xdr:nvGrpSpPr>
        <xdr:grpSpPr>
          <a:xfrm>
            <a:off x="78762" y="936038"/>
            <a:ext cx="8684239" cy="2492946"/>
            <a:chOff x="86639" y="929217"/>
            <a:chExt cx="8600162" cy="2730211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86639" y="929217"/>
            <a:ext cx="8600162" cy="273021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feld 2"/>
            <xdr:cNvSpPr txBox="1">
              <a:spLocks noChangeArrowheads="1"/>
            </xdr:cNvSpPr>
          </xdr:nvSpPr>
          <xdr:spPr>
            <a:xfrm>
              <a:off x="1408914" y="2292957"/>
              <a:ext cx="341856" cy="3965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>
              <a:spAutoFit/>
            </a:bodyPr>
            <a:p>
              <a:pPr algn="l">
                <a:defRPr/>
              </a:pPr>
              <a:r>
                <a:rPr lang="en-US" cap="none" sz="1600" b="1" i="1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5" name="Textfeld 3"/>
            <xdr:cNvSpPr txBox="1">
              <a:spLocks noChangeArrowheads="1"/>
            </xdr:cNvSpPr>
          </xdr:nvSpPr>
          <xdr:spPr>
            <a:xfrm flipH="1">
              <a:off x="2907492" y="1479355"/>
              <a:ext cx="391307" cy="3440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600" b="1" i="1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6" name="Textfeld 4"/>
            <xdr:cNvSpPr txBox="1">
              <a:spLocks noChangeArrowheads="1"/>
            </xdr:cNvSpPr>
          </xdr:nvSpPr>
          <xdr:spPr>
            <a:xfrm>
              <a:off x="4778027" y="1917553"/>
              <a:ext cx="597711" cy="3965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>
              <a:spAutoFit/>
            </a:bodyPr>
            <a:p>
              <a:pPr algn="l">
                <a:defRPr/>
              </a:pPr>
              <a:r>
                <a:rPr lang="en-US" cap="none" sz="1600" b="1" i="1" u="none" baseline="0">
                  <a:solidFill>
                    <a:srgbClr val="000000"/>
                  </a:solidFill>
                </a:rPr>
                <a:t>3=1'</a:t>
              </a:r>
            </a:p>
          </xdr:txBody>
        </xdr:sp>
        <xdr:sp>
          <xdr:nvSpPr>
            <xdr:cNvPr id="7" name="Textfeld 5"/>
            <xdr:cNvSpPr txBox="1">
              <a:spLocks noChangeArrowheads="1"/>
            </xdr:cNvSpPr>
          </xdr:nvSpPr>
          <xdr:spPr>
            <a:xfrm flipH="1">
              <a:off x="6364757" y="2417865"/>
              <a:ext cx="391307" cy="3337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600" b="1" i="1" u="none" baseline="0">
                  <a:solidFill>
                    <a:srgbClr val="000000"/>
                  </a:solidFill>
                </a:rPr>
                <a:t>2'</a:t>
              </a:r>
            </a:p>
          </xdr:txBody>
        </xdr:sp>
        <xdr:sp>
          <xdr:nvSpPr>
            <xdr:cNvPr id="8" name="Textfeld 6"/>
            <xdr:cNvSpPr txBox="1">
              <a:spLocks noChangeArrowheads="1"/>
            </xdr:cNvSpPr>
          </xdr:nvSpPr>
          <xdr:spPr>
            <a:xfrm flipH="1">
              <a:off x="7882686" y="1886156"/>
              <a:ext cx="705213" cy="3549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600" b="1" i="1" u="none" baseline="0">
                  <a:solidFill>
                    <a:srgbClr val="000000"/>
                  </a:solidFill>
                </a:rPr>
                <a:t>3'=1</a:t>
              </a:r>
            </a:p>
          </xdr:txBody>
        </xdr:sp>
      </xdr:grpSp>
      <xdr:sp>
        <xdr:nvSpPr>
          <xdr:cNvPr id="9" name="Textfeld 8"/>
          <xdr:cNvSpPr txBox="1">
            <a:spLocks noChangeArrowheads="1"/>
          </xdr:cNvSpPr>
        </xdr:nvSpPr>
        <xdr:spPr>
          <a:xfrm>
            <a:off x="7725234" y="3229135"/>
            <a:ext cx="762042" cy="285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Zeit [sec]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0.02775</cdr:y>
    </cdr:from>
    <cdr:to>
      <cdr:x>0.11575</cdr:x>
      <cdr:y>0.12</cdr:y>
    </cdr:to>
    <cdr:sp>
      <cdr:nvSpPr>
        <cdr:cNvPr id="1" name="Textfeld 1"/>
        <cdr:cNvSpPr txBox="1">
          <a:spLocks noChangeArrowheads="1"/>
        </cdr:cNvSpPr>
      </cdr:nvSpPr>
      <cdr:spPr>
        <a:xfrm>
          <a:off x="161925" y="85725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 [Ws]</a:t>
          </a:r>
        </a:p>
      </cdr:txBody>
    </cdr:sp>
  </cdr:relSizeAnchor>
  <cdr:relSizeAnchor xmlns:cdr="http://schemas.openxmlformats.org/drawingml/2006/chartDrawing">
    <cdr:from>
      <cdr:x>0.155</cdr:x>
      <cdr:y>0.3215</cdr:y>
    </cdr:from>
    <cdr:to>
      <cdr:x>0.43025</cdr:x>
      <cdr:y>0.418</cdr:y>
    </cdr:to>
    <cdr:sp>
      <cdr:nvSpPr>
        <cdr:cNvPr id="2" name="Textfeld 2"/>
        <cdr:cNvSpPr txBox="1">
          <a:spLocks noChangeArrowheads="1"/>
        </cdr:cNvSpPr>
      </cdr:nvSpPr>
      <cdr:spPr>
        <a:xfrm>
          <a:off x="1409700" y="1057275"/>
          <a:ext cx="2524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Der Energieinhalt steigt quadratisch 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9525</xdr:rowOff>
    </xdr:from>
    <xdr:to>
      <xdr:col>12</xdr:col>
      <xdr:colOff>238125</xdr:colOff>
      <xdr:row>45</xdr:row>
      <xdr:rowOff>85725</xdr:rowOff>
    </xdr:to>
    <xdr:graphicFrame>
      <xdr:nvGraphicFramePr>
        <xdr:cNvPr id="1" name="Diagramm 3"/>
        <xdr:cNvGraphicFramePr/>
      </xdr:nvGraphicFramePr>
      <xdr:xfrm>
        <a:off x="381000" y="4400550"/>
        <a:ext cx="9153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10</xdr:col>
      <xdr:colOff>47625</xdr:colOff>
      <xdr:row>36</xdr:row>
      <xdr:rowOff>95250</xdr:rowOff>
    </xdr:to>
    <xdr:grpSp>
      <xdr:nvGrpSpPr>
        <xdr:cNvPr id="1" name="Gruppieren 36"/>
        <xdr:cNvGrpSpPr>
          <a:grpSpLocks/>
        </xdr:cNvGrpSpPr>
      </xdr:nvGrpSpPr>
      <xdr:grpSpPr>
        <a:xfrm>
          <a:off x="0" y="952500"/>
          <a:ext cx="7429500" cy="5153025"/>
          <a:chOff x="-722804" y="1081588"/>
          <a:chExt cx="7418879" cy="5158068"/>
        </a:xfrm>
        <a:solidFill>
          <a:srgbClr val="FFFFFF"/>
        </a:solidFill>
      </xdr:grpSpPr>
      <xdr:sp>
        <xdr:nvSpPr>
          <xdr:cNvPr id="2" name="Gerade Verbindung mit Pfeil 6"/>
          <xdr:cNvSpPr>
            <a:spLocks/>
          </xdr:cNvSpPr>
        </xdr:nvSpPr>
        <xdr:spPr>
          <a:xfrm rot="16200000" flipV="1">
            <a:off x="3053405" y="1510997"/>
            <a:ext cx="9274" cy="4643551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uppieren 35"/>
          <xdr:cNvGrpSpPr>
            <a:grpSpLocks/>
          </xdr:cNvGrpSpPr>
        </xdr:nvGrpSpPr>
        <xdr:grpSpPr>
          <a:xfrm>
            <a:off x="-722804" y="1081588"/>
            <a:ext cx="7418879" cy="5158068"/>
            <a:chOff x="1096" y="1081588"/>
            <a:chExt cx="7418879" cy="5158068"/>
          </a:xfrm>
          <a:solidFill>
            <a:srgbClr val="FFFFFF"/>
          </a:solidFill>
        </xdr:grpSpPr>
        <xdr:sp>
          <xdr:nvSpPr>
            <xdr:cNvPr id="4" name="Textfeld 9"/>
            <xdr:cNvSpPr txBox="1">
              <a:spLocks noChangeArrowheads="1"/>
            </xdr:cNvSpPr>
          </xdr:nvSpPr>
          <xdr:spPr>
            <a:xfrm>
              <a:off x="5650572" y="3637411"/>
              <a:ext cx="1769403" cy="286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Spannung am Schwingkreis</a:t>
              </a:r>
            </a:p>
          </xdr:txBody>
        </xdr:sp>
        <xdr:grpSp>
          <xdr:nvGrpSpPr>
            <xdr:cNvPr id="5" name="Gruppieren 33"/>
            <xdr:cNvGrpSpPr>
              <a:grpSpLocks/>
            </xdr:cNvGrpSpPr>
          </xdr:nvGrpSpPr>
          <xdr:grpSpPr>
            <a:xfrm>
              <a:off x="1096" y="1081588"/>
              <a:ext cx="6971892" cy="5158068"/>
              <a:chOff x="20455" y="1114134"/>
              <a:chExt cx="6969596" cy="5112757"/>
            </a:xfrm>
            <a:solidFill>
              <a:srgbClr val="FFFFFF"/>
            </a:solidFill>
          </xdr:grpSpPr>
          <xdr:sp>
            <xdr:nvSpPr>
              <xdr:cNvPr id="6" name="Ellipse 1"/>
              <xdr:cNvSpPr>
                <a:spLocks/>
              </xdr:cNvSpPr>
            </xdr:nvSpPr>
            <xdr:spPr>
              <a:xfrm>
                <a:off x="1978911" y="2267061"/>
                <a:ext cx="3622448" cy="3525246"/>
              </a:xfrm>
              <a:prstGeom prst="ellipse">
                <a:avLst/>
              </a:prstGeom>
              <a:noFill/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Gerade Verbindung mit Pfeil 5"/>
              <xdr:cNvSpPr>
                <a:spLocks/>
              </xdr:cNvSpPr>
            </xdr:nvSpPr>
            <xdr:spPr>
              <a:xfrm flipV="1">
                <a:off x="1780278" y="4015624"/>
                <a:ext cx="5211515" cy="0"/>
              </a:xfrm>
              <a:prstGeom prst="straightConnector1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Textfeld 10"/>
              <xdr:cNvSpPr txBox="1">
                <a:spLocks noChangeArrowheads="1"/>
              </xdr:cNvSpPr>
            </xdr:nvSpPr>
            <xdr:spPr>
              <a:xfrm>
                <a:off x="3881611" y="1604959"/>
                <a:ext cx="1512402" cy="2837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Strom im Schwingkreis</a:t>
                </a:r>
              </a:p>
            </xdr:txBody>
          </xdr:sp>
          <xdr:sp>
            <xdr:nvSpPr>
              <xdr:cNvPr id="9" name="Textfeld 11"/>
              <xdr:cNvSpPr txBox="1">
                <a:spLocks noChangeArrowheads="1"/>
              </xdr:cNvSpPr>
            </xdr:nvSpPr>
            <xdr:spPr>
              <a:xfrm>
                <a:off x="5773856" y="3759986"/>
                <a:ext cx="332798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1</a:t>
                </a:r>
              </a:p>
            </xdr:txBody>
          </xdr:sp>
          <xdr:sp>
            <xdr:nvSpPr>
              <xdr:cNvPr id="10" name="Textfeld 12"/>
              <xdr:cNvSpPr txBox="1">
                <a:spLocks noChangeArrowheads="1"/>
              </xdr:cNvSpPr>
            </xdr:nvSpPr>
            <xdr:spPr>
              <a:xfrm>
                <a:off x="3890323" y="1888717"/>
                <a:ext cx="332798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2</a:t>
                </a:r>
              </a:p>
            </xdr:txBody>
          </xdr:sp>
          <xdr:sp>
            <xdr:nvSpPr>
              <xdr:cNvPr id="11" name="Textfeld 13"/>
              <xdr:cNvSpPr txBox="1">
                <a:spLocks noChangeArrowheads="1"/>
              </xdr:cNvSpPr>
            </xdr:nvSpPr>
            <xdr:spPr>
              <a:xfrm>
                <a:off x="1656568" y="3609159"/>
                <a:ext cx="332798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3</a:t>
                </a:r>
              </a:p>
            </xdr:txBody>
          </xdr:sp>
          <xdr:sp>
            <xdr:nvSpPr>
              <xdr:cNvPr id="12" name="Textfeld 14"/>
              <xdr:cNvSpPr txBox="1">
                <a:spLocks noChangeArrowheads="1"/>
              </xdr:cNvSpPr>
            </xdr:nvSpPr>
            <xdr:spPr>
              <a:xfrm>
                <a:off x="1618235" y="4099984"/>
                <a:ext cx="379843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1'</a:t>
                </a:r>
              </a:p>
            </xdr:txBody>
          </xdr:sp>
          <xdr:sp>
            <xdr:nvSpPr>
              <xdr:cNvPr id="13" name="Gerade Verbindung mit Pfeil 16"/>
              <xdr:cNvSpPr>
                <a:spLocks/>
              </xdr:cNvSpPr>
            </xdr:nvSpPr>
            <xdr:spPr>
              <a:xfrm rot="5400000" flipH="1" flipV="1">
                <a:off x="3736992" y="2778336"/>
                <a:ext cx="1303314" cy="1188716"/>
              </a:xfrm>
              <a:prstGeom prst="straightConnector1">
                <a:avLst/>
              </a:prstGeom>
              <a:noFill/>
              <a:ln w="15875" cmpd="sng">
                <a:solidFill>
                  <a:srgbClr val="00B05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Gerade Verbindung mit Pfeil 18"/>
              <xdr:cNvSpPr>
                <a:spLocks/>
              </xdr:cNvSpPr>
            </xdr:nvSpPr>
            <xdr:spPr>
              <a:xfrm rot="5400000" flipH="1" flipV="1">
                <a:off x="4308499" y="3349687"/>
                <a:ext cx="1332935" cy="0"/>
              </a:xfrm>
              <a:prstGeom prst="straightConnector1">
                <a:avLst/>
              </a:prstGeom>
              <a:noFill/>
              <a:ln w="22225" cmpd="sng">
                <a:solidFill>
                  <a:srgbClr val="FF000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Gerade Verbindung mit Pfeil 21"/>
              <xdr:cNvSpPr>
                <a:spLocks/>
              </xdr:cNvSpPr>
            </xdr:nvSpPr>
            <xdr:spPr>
              <a:xfrm>
                <a:off x="3804946" y="4005398"/>
                <a:ext cx="1169150" cy="8947"/>
              </a:xfrm>
              <a:prstGeom prst="straightConnector1">
                <a:avLst/>
              </a:prstGeom>
              <a:noFill/>
              <a:ln w="15875" cmpd="sng">
                <a:solidFill>
                  <a:srgbClr val="0070C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Textfeld 24"/>
              <xdr:cNvSpPr txBox="1">
                <a:spLocks noChangeArrowheads="1"/>
              </xdr:cNvSpPr>
            </xdr:nvSpPr>
            <xdr:spPr>
              <a:xfrm>
                <a:off x="4813795" y="3968331"/>
                <a:ext cx="266587" cy="2837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u</a:t>
                </a:r>
              </a:p>
            </xdr:txBody>
          </xdr:sp>
          <xdr:sp>
            <xdr:nvSpPr>
              <xdr:cNvPr id="17" name="Textfeld 25"/>
              <xdr:cNvSpPr txBox="1">
                <a:spLocks noChangeArrowheads="1"/>
              </xdr:cNvSpPr>
            </xdr:nvSpPr>
            <xdr:spPr>
              <a:xfrm>
                <a:off x="4993262" y="2881870"/>
                <a:ext cx="228254" cy="2837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i</a:t>
                </a:r>
              </a:p>
            </xdr:txBody>
          </xdr:sp>
          <xdr:sp>
            <xdr:nvSpPr>
              <xdr:cNvPr id="18" name="Textfeld 26"/>
              <xdr:cNvSpPr txBox="1">
                <a:spLocks noChangeArrowheads="1"/>
              </xdr:cNvSpPr>
            </xdr:nvSpPr>
            <xdr:spPr>
              <a:xfrm>
                <a:off x="4242288" y="3051869"/>
                <a:ext cx="313632" cy="2837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W</a:t>
                </a:r>
              </a:p>
            </xdr:txBody>
          </xdr:sp>
          <xdr:sp>
            <xdr:nvSpPr>
              <xdr:cNvPr id="19" name="Textfeld 27"/>
              <xdr:cNvSpPr txBox="1">
                <a:spLocks noChangeArrowheads="1"/>
              </xdr:cNvSpPr>
            </xdr:nvSpPr>
            <xdr:spPr>
              <a:xfrm>
                <a:off x="3919944" y="5867720"/>
                <a:ext cx="379843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2'</a:t>
                </a:r>
              </a:p>
            </xdr:txBody>
          </xdr:sp>
          <xdr:sp>
            <xdr:nvSpPr>
              <xdr:cNvPr id="20" name="Textfeld 28"/>
              <xdr:cNvSpPr txBox="1">
                <a:spLocks noChangeArrowheads="1"/>
              </xdr:cNvSpPr>
            </xdr:nvSpPr>
            <xdr:spPr>
              <a:xfrm>
                <a:off x="5773856" y="4091037"/>
                <a:ext cx="379843" cy="3591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>
                <a:spAutoFit/>
              </a:bodyPr>
              <a:p>
                <a:pPr algn="l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</a:rPr>
                  <a:t>3'</a:t>
                </a:r>
              </a:p>
            </xdr:txBody>
          </xdr:sp>
          <xdr:sp>
            <xdr:nvSpPr>
              <xdr:cNvPr id="22" name="Gerade Verbindung mit Pfeil 32"/>
              <xdr:cNvSpPr>
                <a:spLocks/>
              </xdr:cNvSpPr>
            </xdr:nvSpPr>
            <xdr:spPr>
              <a:xfrm rot="10800000">
                <a:off x="4071533" y="1964130"/>
                <a:ext cx="162043" cy="0"/>
              </a:xfrm>
              <a:prstGeom prst="straightConnector1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Schwingun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DATENITX_\EigeneDateien\Best-of-Eigene_Dateien\LaP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weggleichrichter"/>
      <sheetName val="RLC einschalten"/>
      <sheetName val="RC-Generator"/>
    </sheetNames>
    <sheetDataSet>
      <sheetData sheetId="1">
        <row r="10">
          <cell r="C10">
            <v>0.03244751614263928</v>
          </cell>
        </row>
        <row r="11">
          <cell r="C11">
            <v>0.2</v>
          </cell>
        </row>
        <row r="12">
          <cell r="C12">
            <v>10</v>
          </cell>
        </row>
        <row r="13">
          <cell r="C13">
            <v>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ule einschalten"/>
      <sheetName val="RLC einschalten"/>
      <sheetName val="C-RL einschalten"/>
      <sheetName val="Doppel T-Gli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8"/>
  <sheetViews>
    <sheetView view="pageBreakPreview" zoomScaleNormal="110" zoomScaleSheetLayoutView="100" workbookViewId="0" topLeftCell="A1">
      <selection activeCell="W19" sqref="W19"/>
    </sheetView>
  </sheetViews>
  <sheetFormatPr defaultColWidth="11.421875" defaultRowHeight="12.75"/>
  <cols>
    <col min="1" max="1" width="11.8515625" style="1" customWidth="1"/>
    <col min="2" max="2" width="5.57421875" style="1" customWidth="1"/>
    <col min="3" max="3" width="7.00390625" style="1" customWidth="1"/>
    <col min="4" max="4" width="5.57421875" style="1" customWidth="1"/>
    <col min="5" max="6" width="6.00390625" style="1" customWidth="1"/>
    <col min="7" max="19" width="6.8515625" style="1" customWidth="1"/>
    <col min="20" max="20" width="7.7109375" style="1" customWidth="1"/>
    <col min="21" max="21" width="2.7109375" style="1" customWidth="1"/>
    <col min="22" max="75" width="6.8515625" style="1" customWidth="1"/>
    <col min="76" max="16384" width="11.421875" style="1" customWidth="1"/>
  </cols>
  <sheetData>
    <row r="1" spans="1:9" ht="15">
      <c r="A1" s="2" t="s">
        <v>6</v>
      </c>
      <c r="B1" s="3">
        <v>1</v>
      </c>
      <c r="C1" s="2" t="s">
        <v>5</v>
      </c>
      <c r="D1" s="3">
        <v>0.05</v>
      </c>
      <c r="G1" s="13" t="s">
        <v>7</v>
      </c>
      <c r="H1" s="14"/>
      <c r="I1" s="15"/>
    </row>
    <row r="2" spans="1:19" ht="12.75">
      <c r="A2" s="2" t="s">
        <v>4</v>
      </c>
      <c r="B2" s="3">
        <v>1</v>
      </c>
      <c r="G2" s="1" t="s">
        <v>8</v>
      </c>
      <c r="L2" s="1" t="s">
        <v>9</v>
      </c>
      <c r="P2" s="21" t="s">
        <v>87</v>
      </c>
      <c r="Q2" s="21"/>
      <c r="R2" s="21"/>
      <c r="S2" s="21"/>
    </row>
    <row r="3" spans="1:74" ht="12.75">
      <c r="A3" s="2" t="s">
        <v>3</v>
      </c>
      <c r="B3" s="3">
        <v>0.05</v>
      </c>
      <c r="G3" s="1" t="s">
        <v>11</v>
      </c>
      <c r="BV3" s="1">
        <f>4*PI()</f>
        <v>12.566370614359172</v>
      </c>
    </row>
    <row r="4" spans="1:131" ht="12.75">
      <c r="A4" s="1" t="s">
        <v>2</v>
      </c>
      <c r="B4" s="6">
        <v>0</v>
      </c>
      <c r="C4" s="6">
        <f>B4+$B$3</f>
        <v>0.05</v>
      </c>
      <c r="D4" s="6">
        <f aca="true" t="shared" si="0" ref="D4:AI4">+C4+$B$3</f>
        <v>0.1</v>
      </c>
      <c r="E4" s="6">
        <f t="shared" si="0"/>
        <v>0.15000000000000002</v>
      </c>
      <c r="F4" s="6">
        <f t="shared" si="0"/>
        <v>0.2</v>
      </c>
      <c r="G4" s="6">
        <f t="shared" si="0"/>
        <v>0.25</v>
      </c>
      <c r="H4" s="6">
        <f t="shared" si="0"/>
        <v>0.3</v>
      </c>
      <c r="I4" s="6">
        <f t="shared" si="0"/>
        <v>0.35</v>
      </c>
      <c r="J4" s="6">
        <f t="shared" si="0"/>
        <v>0.39999999999999997</v>
      </c>
      <c r="K4" s="6">
        <f t="shared" si="0"/>
        <v>0.44999999999999996</v>
      </c>
      <c r="L4" s="6">
        <f t="shared" si="0"/>
        <v>0.49999999999999994</v>
      </c>
      <c r="M4" s="6">
        <f t="shared" si="0"/>
        <v>0.5499999999999999</v>
      </c>
      <c r="N4" s="6">
        <f t="shared" si="0"/>
        <v>0.6</v>
      </c>
      <c r="O4" s="6">
        <f t="shared" si="0"/>
        <v>0.65</v>
      </c>
      <c r="P4" s="6">
        <f t="shared" si="0"/>
        <v>0.7000000000000001</v>
      </c>
      <c r="Q4" s="6">
        <f t="shared" si="0"/>
        <v>0.7500000000000001</v>
      </c>
      <c r="R4" s="6">
        <f t="shared" si="0"/>
        <v>0.8000000000000002</v>
      </c>
      <c r="S4" s="6">
        <f t="shared" si="0"/>
        <v>0.8500000000000002</v>
      </c>
      <c r="T4" s="6">
        <f t="shared" si="0"/>
        <v>0.9000000000000002</v>
      </c>
      <c r="U4" s="6">
        <f t="shared" si="0"/>
        <v>0.9500000000000003</v>
      </c>
      <c r="V4" s="6">
        <f t="shared" si="0"/>
        <v>1.0000000000000002</v>
      </c>
      <c r="W4" s="6">
        <f t="shared" si="0"/>
        <v>1.0500000000000003</v>
      </c>
      <c r="X4" s="6">
        <f t="shared" si="0"/>
        <v>1.1000000000000003</v>
      </c>
      <c r="Y4" s="6">
        <f t="shared" si="0"/>
        <v>1.1500000000000004</v>
      </c>
      <c r="Z4" s="6">
        <f t="shared" si="0"/>
        <v>1.2000000000000004</v>
      </c>
      <c r="AA4" s="6">
        <f t="shared" si="0"/>
        <v>1.2500000000000004</v>
      </c>
      <c r="AB4" s="6">
        <f t="shared" si="0"/>
        <v>1.3000000000000005</v>
      </c>
      <c r="AC4" s="6">
        <f t="shared" si="0"/>
        <v>1.3500000000000005</v>
      </c>
      <c r="AD4" s="6">
        <f t="shared" si="0"/>
        <v>1.4000000000000006</v>
      </c>
      <c r="AE4" s="6">
        <f t="shared" si="0"/>
        <v>1.4500000000000006</v>
      </c>
      <c r="AF4" s="6">
        <f t="shared" si="0"/>
        <v>1.5000000000000007</v>
      </c>
      <c r="AG4" s="6">
        <f t="shared" si="0"/>
        <v>1.5500000000000007</v>
      </c>
      <c r="AH4" s="6">
        <f t="shared" si="0"/>
        <v>1.6000000000000008</v>
      </c>
      <c r="AI4" s="6">
        <f t="shared" si="0"/>
        <v>1.6500000000000008</v>
      </c>
      <c r="AJ4" s="6">
        <f aca="true" t="shared" si="1" ref="AJ4:BO4">+AI4+$B$3</f>
        <v>1.7000000000000008</v>
      </c>
      <c r="AK4" s="6">
        <f t="shared" si="1"/>
        <v>1.7500000000000009</v>
      </c>
      <c r="AL4" s="6">
        <f t="shared" si="1"/>
        <v>1.800000000000001</v>
      </c>
      <c r="AM4" s="6">
        <f t="shared" si="1"/>
        <v>1.850000000000001</v>
      </c>
      <c r="AN4" s="6">
        <f t="shared" si="1"/>
        <v>1.900000000000001</v>
      </c>
      <c r="AO4" s="6">
        <f t="shared" si="1"/>
        <v>1.950000000000001</v>
      </c>
      <c r="AP4" s="6">
        <f t="shared" si="1"/>
        <v>2.000000000000001</v>
      </c>
      <c r="AQ4" s="6">
        <f t="shared" si="1"/>
        <v>2.0500000000000007</v>
      </c>
      <c r="AR4" s="6">
        <f t="shared" si="1"/>
        <v>2.1000000000000005</v>
      </c>
      <c r="AS4" s="6">
        <f t="shared" si="1"/>
        <v>2.1500000000000004</v>
      </c>
      <c r="AT4" s="6">
        <f t="shared" si="1"/>
        <v>2.2</v>
      </c>
      <c r="AU4" s="6">
        <f t="shared" si="1"/>
        <v>2.25</v>
      </c>
      <c r="AV4" s="6">
        <f t="shared" si="1"/>
        <v>2.3</v>
      </c>
      <c r="AW4" s="6">
        <f t="shared" si="1"/>
        <v>2.3499999999999996</v>
      </c>
      <c r="AX4" s="6">
        <f t="shared" si="1"/>
        <v>2.3999999999999995</v>
      </c>
      <c r="AY4" s="6">
        <f t="shared" si="1"/>
        <v>2.4499999999999993</v>
      </c>
      <c r="AZ4" s="6">
        <f t="shared" si="1"/>
        <v>2.499999999999999</v>
      </c>
      <c r="BA4" s="6">
        <f t="shared" si="1"/>
        <v>2.549999999999999</v>
      </c>
      <c r="BB4" s="6">
        <f t="shared" si="1"/>
        <v>2.5999999999999988</v>
      </c>
      <c r="BC4" s="6">
        <f t="shared" si="1"/>
        <v>2.6499999999999986</v>
      </c>
      <c r="BD4" s="6">
        <f t="shared" si="1"/>
        <v>2.6999999999999984</v>
      </c>
      <c r="BE4" s="6">
        <f t="shared" si="1"/>
        <v>2.7499999999999982</v>
      </c>
      <c r="BF4" s="6">
        <f t="shared" si="1"/>
        <v>2.799999999999998</v>
      </c>
      <c r="BG4" s="6">
        <f t="shared" si="1"/>
        <v>2.849999999999998</v>
      </c>
      <c r="BH4" s="6">
        <f t="shared" si="1"/>
        <v>2.8999999999999977</v>
      </c>
      <c r="BI4" s="6">
        <f t="shared" si="1"/>
        <v>2.9499999999999975</v>
      </c>
      <c r="BJ4" s="6">
        <f t="shared" si="1"/>
        <v>2.9999999999999973</v>
      </c>
      <c r="BK4" s="6">
        <f t="shared" si="1"/>
        <v>3.049999999999997</v>
      </c>
      <c r="BL4" s="6">
        <f t="shared" si="1"/>
        <v>3.099999999999997</v>
      </c>
      <c r="BM4" s="6">
        <f t="shared" si="1"/>
        <v>3.149999999999997</v>
      </c>
      <c r="BN4" s="6">
        <f t="shared" si="1"/>
        <v>3.1999999999999966</v>
      </c>
      <c r="BO4" s="6">
        <f t="shared" si="1"/>
        <v>3.2499999999999964</v>
      </c>
      <c r="BP4" s="6">
        <f aca="true" t="shared" si="2" ref="BP4:CU4">+BO4+$B$3</f>
        <v>3.2999999999999963</v>
      </c>
      <c r="BQ4" s="6">
        <f t="shared" si="2"/>
        <v>3.349999999999996</v>
      </c>
      <c r="BR4" s="6">
        <f t="shared" si="2"/>
        <v>3.399999999999996</v>
      </c>
      <c r="BS4" s="6">
        <f t="shared" si="2"/>
        <v>3.4499999999999957</v>
      </c>
      <c r="BT4" s="6">
        <f t="shared" si="2"/>
        <v>3.4999999999999956</v>
      </c>
      <c r="BU4" s="6">
        <f t="shared" si="2"/>
        <v>3.5499999999999954</v>
      </c>
      <c r="BV4" s="6">
        <f t="shared" si="2"/>
        <v>3.599999999999995</v>
      </c>
      <c r="BW4" s="6">
        <f t="shared" si="2"/>
        <v>3.649999999999995</v>
      </c>
      <c r="BX4" s="6">
        <f t="shared" si="2"/>
        <v>3.699999999999995</v>
      </c>
      <c r="BY4" s="6">
        <f t="shared" si="2"/>
        <v>3.7499999999999947</v>
      </c>
      <c r="BZ4" s="6">
        <f t="shared" si="2"/>
        <v>3.7999999999999945</v>
      </c>
      <c r="CA4" s="6">
        <f t="shared" si="2"/>
        <v>3.8499999999999943</v>
      </c>
      <c r="CB4" s="6">
        <f t="shared" si="2"/>
        <v>3.899999999999994</v>
      </c>
      <c r="CC4" s="6">
        <f t="shared" si="2"/>
        <v>3.949999999999994</v>
      </c>
      <c r="CD4" s="6">
        <f t="shared" si="2"/>
        <v>3.999999999999994</v>
      </c>
      <c r="CE4" s="6">
        <f t="shared" si="2"/>
        <v>4.049999999999994</v>
      </c>
      <c r="CF4" s="6">
        <f t="shared" si="2"/>
        <v>4.099999999999993</v>
      </c>
      <c r="CG4" s="6">
        <f t="shared" si="2"/>
        <v>4.149999999999993</v>
      </c>
      <c r="CH4" s="6">
        <f t="shared" si="2"/>
        <v>4.199999999999993</v>
      </c>
      <c r="CI4" s="6">
        <f t="shared" si="2"/>
        <v>4.249999999999993</v>
      </c>
      <c r="CJ4" s="6">
        <f t="shared" si="2"/>
        <v>4.299999999999993</v>
      </c>
      <c r="CK4" s="6">
        <f t="shared" si="2"/>
        <v>4.3499999999999925</v>
      </c>
      <c r="CL4" s="6">
        <f t="shared" si="2"/>
        <v>4.399999999999992</v>
      </c>
      <c r="CM4" s="6">
        <f t="shared" si="2"/>
        <v>4.449999999999992</v>
      </c>
      <c r="CN4" s="6">
        <f t="shared" si="2"/>
        <v>4.499999999999992</v>
      </c>
      <c r="CO4" s="6">
        <f t="shared" si="2"/>
        <v>4.549999999999992</v>
      </c>
      <c r="CP4" s="6">
        <f t="shared" si="2"/>
        <v>4.599999999999992</v>
      </c>
      <c r="CQ4" s="6">
        <f t="shared" si="2"/>
        <v>4.6499999999999915</v>
      </c>
      <c r="CR4" s="6">
        <f t="shared" si="2"/>
        <v>4.699999999999991</v>
      </c>
      <c r="CS4" s="6">
        <f t="shared" si="2"/>
        <v>4.749999999999991</v>
      </c>
      <c r="CT4" s="6">
        <f t="shared" si="2"/>
        <v>4.799999999999991</v>
      </c>
      <c r="CU4" s="6">
        <f t="shared" si="2"/>
        <v>4.849999999999991</v>
      </c>
      <c r="CV4" s="6">
        <f aca="true" t="shared" si="3" ref="CV4:DZ4">+CU4+$B$3</f>
        <v>4.899999999999991</v>
      </c>
      <c r="CW4" s="6">
        <f t="shared" si="3"/>
        <v>4.94999999999999</v>
      </c>
      <c r="CX4" s="6">
        <f t="shared" si="3"/>
        <v>4.99999999999999</v>
      </c>
      <c r="CY4" s="6">
        <f t="shared" si="3"/>
        <v>5.04999999999999</v>
      </c>
      <c r="CZ4" s="6">
        <f t="shared" si="3"/>
        <v>5.09999999999999</v>
      </c>
      <c r="DA4" s="6">
        <f t="shared" si="3"/>
        <v>5.14999999999999</v>
      </c>
      <c r="DB4" s="6">
        <f t="shared" si="3"/>
        <v>5.1999999999999895</v>
      </c>
      <c r="DC4" s="6">
        <f t="shared" si="3"/>
        <v>5.249999999999989</v>
      </c>
      <c r="DD4" s="6">
        <f t="shared" si="3"/>
        <v>5.299999999999989</v>
      </c>
      <c r="DE4" s="6">
        <f t="shared" si="3"/>
        <v>5.349999999999989</v>
      </c>
      <c r="DF4" s="6">
        <f t="shared" si="3"/>
        <v>5.399999999999989</v>
      </c>
      <c r="DG4" s="6">
        <f t="shared" si="3"/>
        <v>5.449999999999989</v>
      </c>
      <c r="DH4" s="6">
        <f t="shared" si="3"/>
        <v>5.4999999999999885</v>
      </c>
      <c r="DI4" s="6">
        <f t="shared" si="3"/>
        <v>5.549999999999988</v>
      </c>
      <c r="DJ4" s="6">
        <f t="shared" si="3"/>
        <v>5.599999999999988</v>
      </c>
      <c r="DK4" s="6">
        <f t="shared" si="3"/>
        <v>5.649999999999988</v>
      </c>
      <c r="DL4" s="6">
        <f t="shared" si="3"/>
        <v>5.699999999999988</v>
      </c>
      <c r="DM4" s="6">
        <f t="shared" si="3"/>
        <v>5.749999999999988</v>
      </c>
      <c r="DN4" s="6">
        <f t="shared" si="3"/>
        <v>5.799999999999987</v>
      </c>
      <c r="DO4" s="6">
        <f t="shared" si="3"/>
        <v>5.849999999999987</v>
      </c>
      <c r="DP4" s="6">
        <f t="shared" si="3"/>
        <v>5.899999999999987</v>
      </c>
      <c r="DQ4" s="6">
        <f t="shared" si="3"/>
        <v>5.949999999999987</v>
      </c>
      <c r="DR4" s="6">
        <f t="shared" si="3"/>
        <v>5.999999999999987</v>
      </c>
      <c r="DS4" s="6">
        <f t="shared" si="3"/>
        <v>6.0499999999999865</v>
      </c>
      <c r="DT4" s="6">
        <f t="shared" si="3"/>
        <v>6.099999999999986</v>
      </c>
      <c r="DU4" s="6">
        <f t="shared" si="3"/>
        <v>6.149999999999986</v>
      </c>
      <c r="DV4" s="6">
        <f t="shared" si="3"/>
        <v>6.199999999999986</v>
      </c>
      <c r="DW4" s="6">
        <f t="shared" si="3"/>
        <v>6.249999999999986</v>
      </c>
      <c r="DX4" s="6">
        <f t="shared" si="3"/>
        <v>6.299999999999986</v>
      </c>
      <c r="DY4" s="6">
        <f t="shared" si="3"/>
        <v>6.349999999999985</v>
      </c>
      <c r="DZ4" s="6">
        <f t="shared" si="3"/>
        <v>6.399999999999985</v>
      </c>
      <c r="EA4" s="6"/>
    </row>
    <row r="5" spans="1:130" ht="12.75">
      <c r="A5" s="1" t="s">
        <v>1</v>
      </c>
      <c r="B5" s="3">
        <v>1</v>
      </c>
      <c r="C5" s="1">
        <f>+B5</f>
        <v>1</v>
      </c>
      <c r="D5" s="1">
        <f>+C5-C6/$B$2*$B$3</f>
        <v>0.9975</v>
      </c>
      <c r="E5" s="1">
        <f aca="true" t="shared" si="4" ref="E5:AI5">+D5-D6/$B$2*$B$3</f>
        <v>0.9925125</v>
      </c>
      <c r="F5" s="1">
        <f t="shared" si="4"/>
        <v>0.9850561875</v>
      </c>
      <c r="G5" s="1">
        <f t="shared" si="4"/>
        <v>0.9751558753125</v>
      </c>
      <c r="H5" s="1">
        <f t="shared" si="4"/>
        <v>0.9628424242171876</v>
      </c>
      <c r="I5" s="1">
        <f t="shared" si="4"/>
        <v>0.9481526506890704</v>
      </c>
      <c r="J5" s="1">
        <f t="shared" si="4"/>
        <v>0.9311292199680509</v>
      </c>
      <c r="K5" s="1">
        <f t="shared" si="4"/>
        <v>0.9118205247739137</v>
      </c>
      <c r="L5" s="1">
        <f t="shared" si="4"/>
        <v>0.8902805500058272</v>
      </c>
      <c r="M5" s="1">
        <f t="shared" si="4"/>
        <v>0.8665687237996462</v>
      </c>
      <c r="N5" s="1">
        <f t="shared" si="4"/>
        <v>0.8407497553494816</v>
      </c>
      <c r="O5" s="1">
        <f t="shared" si="4"/>
        <v>0.8128934599320687</v>
      </c>
      <c r="P5" s="1">
        <f t="shared" si="4"/>
        <v>0.7830745716033692</v>
      </c>
      <c r="Q5" s="1">
        <f t="shared" si="4"/>
        <v>0.751372544066483</v>
      </c>
      <c r="R5" s="1">
        <f t="shared" si="4"/>
        <v>0.7178713402382728</v>
      </c>
      <c r="S5" s="1">
        <f t="shared" si="4"/>
        <v>0.6826592110690375</v>
      </c>
      <c r="T5" s="1">
        <f t="shared" si="4"/>
        <v>0.6458284641950526</v>
      </c>
      <c r="U5" s="1">
        <f t="shared" si="4"/>
        <v>0.607475223027765</v>
      </c>
      <c r="V5" s="1">
        <f t="shared" si="4"/>
        <v>0.5676991769058263</v>
      </c>
      <c r="W5" s="1">
        <f t="shared" si="4"/>
        <v>0.5266033229569278</v>
      </c>
      <c r="X5" s="1">
        <f t="shared" si="4"/>
        <v>0.4842937003355093</v>
      </c>
      <c r="Y5" s="1">
        <f t="shared" si="4"/>
        <v>0.4408791175198055</v>
      </c>
      <c r="Z5" s="1">
        <f t="shared" si="4"/>
        <v>0.39647087336734155</v>
      </c>
      <c r="AA5" s="1">
        <f t="shared" si="4"/>
        <v>0.3511824726418403</v>
      </c>
      <c r="AB5" s="1">
        <f t="shared" si="4"/>
        <v>0.3051293367365483</v>
      </c>
      <c r="AC5" s="1">
        <f t="shared" si="4"/>
        <v>0.25842851032917813</v>
      </c>
      <c r="AD5" s="1">
        <f t="shared" si="4"/>
        <v>0.21119836471200343</v>
      </c>
      <c r="AE5" s="1">
        <f t="shared" si="4"/>
        <v>0.16355829854709167</v>
      </c>
      <c r="AF5" s="1">
        <f t="shared" si="4"/>
        <v>0.11562843680122445</v>
      </c>
      <c r="AG5" s="1">
        <f t="shared" si="4"/>
        <v>0.06752932861771885</v>
      </c>
      <c r="AH5" s="1">
        <f t="shared" si="4"/>
        <v>0.019381644883127706</v>
      </c>
      <c r="AI5" s="1">
        <f t="shared" si="4"/>
        <v>-0.028694123754334777</v>
      </c>
      <c r="AJ5" s="1">
        <f aca="true" t="shared" si="5" ref="AJ5:BO5">+AI5-AI6/$B$2*$B$3</f>
        <v>-0.07657796766081776</v>
      </c>
      <c r="AK5" s="1">
        <f t="shared" si="5"/>
        <v>-0.12415065703838249</v>
      </c>
      <c r="AL5" s="1">
        <f t="shared" si="5"/>
        <v>-0.17129403804990737</v>
      </c>
      <c r="AM5" s="1">
        <f t="shared" si="5"/>
        <v>-0.21789132551377866</v>
      </c>
      <c r="AN5" s="1">
        <f t="shared" si="5"/>
        <v>-0.26382739144520584</v>
      </c>
      <c r="AO5" s="1">
        <f t="shared" si="5"/>
        <v>-0.30898904873319144</v>
      </c>
      <c r="AP5" s="1">
        <f t="shared" si="5"/>
        <v>-0.3532653292561241</v>
      </c>
      <c r="AQ5" s="1">
        <f t="shared" si="5"/>
        <v>-0.3965477557546091</v>
      </c>
      <c r="AR5" s="1">
        <f t="shared" si="5"/>
        <v>-0.43873060679746134</v>
      </c>
      <c r="AS5" s="1">
        <f t="shared" si="5"/>
        <v>-0.47971117419571285</v>
      </c>
      <c r="AT5" s="1">
        <f t="shared" si="5"/>
        <v>-0.5193900122399794</v>
      </c>
      <c r="AU5" s="1">
        <f t="shared" si="5"/>
        <v>-0.5576711781585353</v>
      </c>
      <c r="AV5" s="1">
        <f t="shared" si="5"/>
        <v>-0.5944624632168986</v>
      </c>
      <c r="AW5" s="1">
        <f t="shared" si="5"/>
        <v>-0.6296756139045736</v>
      </c>
      <c r="AX5" s="1">
        <f t="shared" si="5"/>
        <v>-0.6632265426807681</v>
      </c>
      <c r="AY5" s="1">
        <f t="shared" si="5"/>
        <v>-0.6950355277783201</v>
      </c>
      <c r="AZ5" s="1">
        <f t="shared" si="5"/>
        <v>-0.7250274015936825</v>
      </c>
      <c r="BA5" s="1">
        <f t="shared" si="5"/>
        <v>-0.7531317272205222</v>
      </c>
      <c r="BB5" s="1">
        <f t="shared" si="5"/>
        <v>-0.7792829627152436</v>
      </c>
      <c r="BC5" s="1">
        <f t="shared" si="5"/>
        <v>-0.80342061271444</v>
      </c>
      <c r="BD5" s="1">
        <f t="shared" si="5"/>
        <v>-0.8254893670568524</v>
      </c>
      <c r="BE5" s="1">
        <f t="shared" si="5"/>
        <v>-0.8454392260957666</v>
      </c>
      <c r="BF5" s="1">
        <f t="shared" si="5"/>
        <v>-0.863225612421844</v>
      </c>
      <c r="BG5" s="1">
        <f t="shared" si="5"/>
        <v>-0.8788094687510517</v>
      </c>
      <c r="BH5" s="1">
        <f t="shared" si="5"/>
        <v>-0.8921573417675588</v>
      </c>
      <c r="BI5" s="1">
        <f t="shared" si="5"/>
        <v>-0.9032414517471057</v>
      </c>
      <c r="BJ5" s="1">
        <f t="shared" si="5"/>
        <v>-0.9120397478223359</v>
      </c>
      <c r="BK5" s="1">
        <f t="shared" si="5"/>
        <v>-0.9185359487878222</v>
      </c>
      <c r="BL5" s="1">
        <f t="shared" si="5"/>
        <v>-0.9227195693789252</v>
      </c>
      <c r="BM5" s="1">
        <f t="shared" si="5"/>
        <v>-0.9245859319951032</v>
      </c>
      <c r="BN5" s="1">
        <f t="shared" si="5"/>
        <v>-0.924136163874753</v>
      </c>
      <c r="BO5" s="1">
        <f t="shared" si="5"/>
        <v>-0.9213771797650168</v>
      </c>
      <c r="BP5" s="1">
        <f aca="true" t="shared" si="6" ref="BP5:CU5">+BO5-BO6/$B$2*$B$3</f>
        <v>-0.9163216501661423</v>
      </c>
      <c r="BQ5" s="1">
        <f t="shared" si="6"/>
        <v>-0.9089879552658497</v>
      </c>
      <c r="BR5" s="1">
        <f t="shared" si="6"/>
        <v>-0.8994001247146433</v>
      </c>
      <c r="BS5" s="1">
        <f t="shared" si="6"/>
        <v>-0.8875877634280281</v>
      </c>
      <c r="BT5" s="1">
        <f t="shared" si="6"/>
        <v>-0.8735859636360596</v>
      </c>
      <c r="BU5" s="1">
        <f t="shared" si="6"/>
        <v>-0.8574352034344808</v>
      </c>
      <c r="BV5" s="1">
        <f t="shared" si="6"/>
        <v>-0.8391812321248197</v>
      </c>
      <c r="BW5" s="1">
        <f t="shared" si="6"/>
        <v>-0.8188749426631207</v>
      </c>
      <c r="BX5" s="1">
        <f t="shared" si="6"/>
        <v>-0.796572231568418</v>
      </c>
      <c r="BY5" s="1">
        <f t="shared" si="6"/>
        <v>-0.7723338466725312</v>
      </c>
      <c r="BZ5" s="1">
        <f t="shared" si="6"/>
        <v>-0.7462252231222027</v>
      </c>
      <c r="CA5" s="1">
        <f t="shared" si="6"/>
        <v>-0.7183163080729446</v>
      </c>
      <c r="CB5" s="1">
        <f t="shared" si="6"/>
        <v>-0.6886813745411272</v>
      </c>
      <c r="CC5" s="1">
        <f t="shared" si="6"/>
        <v>-0.6573988249067866</v>
      </c>
      <c r="CD5" s="1">
        <f t="shared" si="6"/>
        <v>-0.6245509845842648</v>
      </c>
      <c r="CE5" s="1">
        <f t="shared" si="6"/>
        <v>-0.5902238864010887</v>
      </c>
      <c r="CF5" s="1">
        <f t="shared" si="6"/>
        <v>-0.5545070462473678</v>
      </c>
      <c r="CG5" s="1">
        <f t="shared" si="6"/>
        <v>-0.5174932305784128</v>
      </c>
      <c r="CH5" s="1">
        <f t="shared" si="6"/>
        <v>-0.47927821637218415</v>
      </c>
      <c r="CI5" s="1">
        <f t="shared" si="6"/>
        <v>-0.4399605441605406</v>
      </c>
      <c r="CJ5" s="1">
        <f t="shared" si="6"/>
        <v>-0.3996412647690248</v>
      </c>
      <c r="CK5" s="1">
        <f t="shared" si="6"/>
        <v>-0.35842368041406525</v>
      </c>
      <c r="CL5" s="1">
        <f t="shared" si="6"/>
        <v>-0.3164130808189579</v>
      </c>
      <c r="CM5" s="1">
        <f t="shared" si="6"/>
        <v>-0.273716475020791</v>
      </c>
      <c r="CN5" s="1">
        <f t="shared" si="6"/>
        <v>-0.23044231954956748</v>
      </c>
      <c r="CO5" s="1">
        <f t="shared" si="6"/>
        <v>-0.1867002436681481</v>
      </c>
      <c r="CP5" s="1">
        <f t="shared" si="6"/>
        <v>-0.14260077236726193</v>
      </c>
      <c r="CQ5" s="1">
        <f t="shared" si="6"/>
        <v>-0.0982550478137098</v>
      </c>
      <c r="CR5" s="1">
        <f t="shared" si="6"/>
        <v>-0.05377454995200728</v>
      </c>
      <c r="CS5" s="1">
        <f t="shared" si="6"/>
        <v>-0.009270816960078997</v>
      </c>
      <c r="CT5" s="1">
        <f t="shared" si="6"/>
        <v>0.03514483374176967</v>
      </c>
      <c r="CU5" s="1">
        <f t="shared" si="6"/>
        <v>0.07936158323250928</v>
      </c>
      <c r="CV5" s="1">
        <f aca="true" t="shared" si="7" ref="CV5:DZ5">+CU5-CU6/$B$2*$B$3</f>
        <v>0.12326938689144076</v>
      </c>
      <c r="CW5" s="1">
        <f t="shared" si="7"/>
        <v>0.16675924757399632</v>
      </c>
      <c r="CX5" s="1">
        <f t="shared" si="7"/>
        <v>0.20972348548591052</v>
      </c>
      <c r="CY5" s="1">
        <f t="shared" si="7"/>
        <v>0.25205600408933015</v>
      </c>
      <c r="CZ5" s="1">
        <f t="shared" si="7"/>
        <v>0.2936525513860179</v>
      </c>
      <c r="DA5" s="1">
        <f t="shared" si="7"/>
        <v>0.3344109759359989</v>
      </c>
      <c r="DB5" s="1">
        <f t="shared" si="7"/>
        <v>0.37423147698476494</v>
      </c>
      <c r="DC5" s="1">
        <f t="shared" si="7"/>
        <v>0.41301684808844713</v>
      </c>
      <c r="DD5" s="1">
        <f t="shared" si="7"/>
        <v>0.450672713644149</v>
      </c>
      <c r="DE5" s="1">
        <f t="shared" si="7"/>
        <v>0.4871077577518513</v>
      </c>
      <c r="DF5" s="1">
        <f t="shared" si="7"/>
        <v>0.5222339448549046</v>
      </c>
      <c r="DG5" s="1">
        <f t="shared" si="7"/>
        <v>0.5559667316280631</v>
      </c>
      <c r="DH5" s="1">
        <f t="shared" si="7"/>
        <v>0.5882252696052185</v>
      </c>
      <c r="DI5" s="1">
        <f t="shared" si="7"/>
        <v>0.6189325980634179</v>
      </c>
      <c r="DJ5" s="1">
        <f t="shared" si="7"/>
        <v>0.6480158267053133</v>
      </c>
      <c r="DK5" s="1">
        <f t="shared" si="7"/>
        <v>0.6754063077088408</v>
      </c>
      <c r="DL5" s="1">
        <f t="shared" si="7"/>
        <v>0.7010397967405873</v>
      </c>
      <c r="DM5" s="1">
        <f t="shared" si="7"/>
        <v>0.724856602557903</v>
      </c>
      <c r="DN5" s="1">
        <f t="shared" si="7"/>
        <v>0.7468017248542805</v>
      </c>
      <c r="DO5" s="1">
        <f t="shared" si="7"/>
        <v>0.7668249800327815</v>
      </c>
      <c r="DP5" s="1">
        <f t="shared" si="7"/>
        <v>0.7848811146232543</v>
      </c>
      <c r="DQ5" s="1">
        <f t="shared" si="7"/>
        <v>0.8009299060906927</v>
      </c>
      <c r="DR5" s="1">
        <f t="shared" si="7"/>
        <v>0.8149362508142358</v>
      </c>
      <c r="DS5" s="1">
        <f t="shared" si="7"/>
        <v>0.8268702390489345</v>
      </c>
      <c r="DT5" s="1">
        <f t="shared" si="7"/>
        <v>0.8367072167154241</v>
      </c>
      <c r="DU5" s="1">
        <f t="shared" si="7"/>
        <v>0.844427833895959</v>
      </c>
      <c r="DV5" s="1">
        <f t="shared" si="7"/>
        <v>0.8500180799488025</v>
      </c>
      <c r="DW5" s="1">
        <f t="shared" si="7"/>
        <v>0.853469305186642</v>
      </c>
      <c r="DX5" s="1">
        <f t="shared" si="7"/>
        <v>0.8547782290984203</v>
      </c>
      <c r="DY5" s="1">
        <f t="shared" si="7"/>
        <v>0.8539469351276731</v>
      </c>
      <c r="DZ5" s="1">
        <f t="shared" si="7"/>
        <v>0.8509828520540335</v>
      </c>
    </row>
    <row r="6" spans="1:130" ht="12.75">
      <c r="A6" s="1" t="s">
        <v>0</v>
      </c>
      <c r="B6" s="1">
        <v>0</v>
      </c>
      <c r="C6" s="1">
        <f>B6+(C5-$D$1*B6)/$B$1*$B$3</f>
        <v>0.05</v>
      </c>
      <c r="D6" s="1">
        <f aca="true" t="shared" si="8" ref="D6:AH6">C6+(D5-$D$1*C6)/$B$1*$B$3</f>
        <v>0.09975</v>
      </c>
      <c r="E6" s="1">
        <f t="shared" si="8"/>
        <v>0.14912625000000002</v>
      </c>
      <c r="F6" s="1">
        <f>E6+(F5-$D$1*E6)/$B$1*$B$3</f>
        <v>0.19800624375000003</v>
      </c>
      <c r="G6" s="1">
        <f t="shared" si="8"/>
        <v>0.24626902190625005</v>
      </c>
      <c r="H6" s="1">
        <f t="shared" si="8"/>
        <v>0.2937954705623438</v>
      </c>
      <c r="I6" s="1">
        <f t="shared" si="8"/>
        <v>0.34046861442039145</v>
      </c>
      <c r="J6" s="1">
        <f t="shared" si="8"/>
        <v>0.38617390388274303</v>
      </c>
      <c r="K6" s="1">
        <f t="shared" si="8"/>
        <v>0.43079949536173184</v>
      </c>
      <c r="L6" s="1">
        <f t="shared" si="8"/>
        <v>0.4742365241236189</v>
      </c>
      <c r="M6" s="1">
        <f t="shared" si="8"/>
        <v>0.5163793690032922</v>
      </c>
      <c r="N6" s="1">
        <f t="shared" si="8"/>
        <v>0.557125908348258</v>
      </c>
      <c r="O6" s="1">
        <f t="shared" si="8"/>
        <v>0.5963777665739909</v>
      </c>
      <c r="P6" s="1">
        <f t="shared" si="8"/>
        <v>0.6340405507377244</v>
      </c>
      <c r="Q6" s="1">
        <f t="shared" si="8"/>
        <v>0.6700240765642042</v>
      </c>
      <c r="R6" s="1">
        <f t="shared" si="8"/>
        <v>0.7042425833847072</v>
      </c>
      <c r="S6" s="1">
        <f t="shared" si="8"/>
        <v>0.7366149374796973</v>
      </c>
      <c r="T6" s="1">
        <f t="shared" si="8"/>
        <v>0.7670648233457507</v>
      </c>
      <c r="U6" s="1">
        <f t="shared" si="8"/>
        <v>0.7955209224387745</v>
      </c>
      <c r="V6" s="1">
        <f t="shared" si="8"/>
        <v>0.8219170789779688</v>
      </c>
      <c r="W6" s="1">
        <f t="shared" si="8"/>
        <v>0.8461924524283703</v>
      </c>
      <c r="X6" s="1">
        <f t="shared" si="8"/>
        <v>0.8682916563140748</v>
      </c>
      <c r="Y6" s="1">
        <f t="shared" si="8"/>
        <v>0.8881648830492799</v>
      </c>
      <c r="Z6" s="1">
        <f t="shared" si="8"/>
        <v>0.9057680145100238</v>
      </c>
      <c r="AA6" s="1">
        <f t="shared" si="8"/>
        <v>0.9210627181058407</v>
      </c>
      <c r="AB6" s="1">
        <f t="shared" si="8"/>
        <v>0.9340165281474035</v>
      </c>
      <c r="AC6" s="1">
        <f t="shared" si="8"/>
        <v>0.9446029123434939</v>
      </c>
      <c r="AD6" s="1">
        <f t="shared" si="8"/>
        <v>0.9528013232982353</v>
      </c>
      <c r="AE6" s="1">
        <f t="shared" si="8"/>
        <v>0.9585972349173443</v>
      </c>
      <c r="AF6" s="1">
        <f t="shared" si="8"/>
        <v>0.9619821636701121</v>
      </c>
      <c r="AG6" s="1">
        <f t="shared" si="8"/>
        <v>0.9629536746918228</v>
      </c>
      <c r="AH6" s="1">
        <f t="shared" si="8"/>
        <v>0.9615153727492496</v>
      </c>
      <c r="AI6" s="1">
        <f aca="true" t="shared" si="9" ref="AI6:BN6">AH6+(AI5-$D$1*AH6)/$B$1*$B$3</f>
        <v>0.9576768781296597</v>
      </c>
      <c r="AJ6" s="1">
        <f t="shared" si="9"/>
        <v>0.9514537875512947</v>
      </c>
      <c r="AK6" s="1">
        <f t="shared" si="9"/>
        <v>0.9428676202304974</v>
      </c>
      <c r="AL6" s="1">
        <f t="shared" si="9"/>
        <v>0.9319457492774258</v>
      </c>
      <c r="AM6" s="1">
        <f t="shared" si="9"/>
        <v>0.9187213186285433</v>
      </c>
      <c r="AN6" s="1">
        <f t="shared" si="9"/>
        <v>0.9032331457597117</v>
      </c>
      <c r="AO6" s="1">
        <f t="shared" si="9"/>
        <v>0.8855256104586529</v>
      </c>
      <c r="AP6" s="1">
        <f t="shared" si="9"/>
        <v>0.8656485299697</v>
      </c>
      <c r="AQ6" s="1">
        <f t="shared" si="9"/>
        <v>0.8436570208570453</v>
      </c>
      <c r="AR6" s="1">
        <f t="shared" si="9"/>
        <v>0.8196113479650297</v>
      </c>
      <c r="AS6" s="1">
        <f t="shared" si="9"/>
        <v>0.7935767608853315</v>
      </c>
      <c r="AT6" s="1">
        <f t="shared" si="9"/>
        <v>0.7656233183711192</v>
      </c>
      <c r="AU6" s="1">
        <f t="shared" si="9"/>
        <v>0.7358257011672646</v>
      </c>
      <c r="AV6" s="1">
        <f t="shared" si="9"/>
        <v>0.7042630137535015</v>
      </c>
      <c r="AW6" s="1">
        <f t="shared" si="9"/>
        <v>0.6710185755238891</v>
      </c>
      <c r="AX6" s="1">
        <f t="shared" si="9"/>
        <v>0.636179701951041</v>
      </c>
      <c r="AY6" s="1">
        <f t="shared" si="9"/>
        <v>0.5998374763072474</v>
      </c>
      <c r="AZ6" s="1">
        <f t="shared" si="9"/>
        <v>0.5620865125367951</v>
      </c>
      <c r="BA6" s="1">
        <f t="shared" si="9"/>
        <v>0.523024709894427</v>
      </c>
      <c r="BB6" s="1">
        <f t="shared" si="9"/>
        <v>0.48275299998392873</v>
      </c>
      <c r="BC6" s="1">
        <f t="shared" si="9"/>
        <v>0.4413750868482469</v>
      </c>
      <c r="BD6" s="1">
        <f t="shared" si="9"/>
        <v>0.39899718077828367</v>
      </c>
      <c r="BE6" s="1">
        <f t="shared" si="9"/>
        <v>0.3557277265215496</v>
      </c>
      <c r="BF6" s="1">
        <f t="shared" si="9"/>
        <v>0.31167712658415353</v>
      </c>
      <c r="BG6" s="1">
        <f t="shared" si="9"/>
        <v>0.26695746033014056</v>
      </c>
      <c r="BH6" s="1">
        <f t="shared" si="9"/>
        <v>0.22168219959093727</v>
      </c>
      <c r="BI6" s="1">
        <f t="shared" si="9"/>
        <v>0.17596592150460463</v>
      </c>
      <c r="BJ6" s="1">
        <f t="shared" si="9"/>
        <v>0.12992401930972633</v>
      </c>
      <c r="BK6" s="1">
        <f t="shared" si="9"/>
        <v>0.0836724118220609</v>
      </c>
      <c r="BL6" s="1">
        <f t="shared" si="9"/>
        <v>0.03732725232355948</v>
      </c>
      <c r="BM6" s="1">
        <f t="shared" si="9"/>
        <v>-0.008995362407004583</v>
      </c>
      <c r="BN6" s="1">
        <f t="shared" si="9"/>
        <v>-0.05517968219472472</v>
      </c>
      <c r="BO6" s="1">
        <f aca="true" t="shared" si="10" ref="BO6:CT6">BN6+(BO5-$D$1*BN6)/$B$1*$B$3</f>
        <v>-0.10111059197748876</v>
      </c>
      <c r="BP6" s="1">
        <f t="shared" si="10"/>
        <v>-0.14667389800585215</v>
      </c>
      <c r="BQ6" s="1">
        <f t="shared" si="10"/>
        <v>-0.19175661102413</v>
      </c>
      <c r="BR6" s="1">
        <f t="shared" si="10"/>
        <v>-0.23624722573230184</v>
      </c>
      <c r="BS6" s="1">
        <f t="shared" si="10"/>
        <v>-0.2800359958393725</v>
      </c>
      <c r="BT6" s="1">
        <f t="shared" si="10"/>
        <v>-0.323015204031577</v>
      </c>
      <c r="BU6" s="1">
        <f t="shared" si="10"/>
        <v>-0.3650794261932221</v>
      </c>
      <c r="BV6" s="1">
        <f t="shared" si="10"/>
        <v>-0.40612578923398</v>
      </c>
      <c r="BW6" s="1">
        <f t="shared" si="10"/>
        <v>-0.4460542218940511</v>
      </c>
      <c r="BX6" s="1">
        <f t="shared" si="10"/>
        <v>-0.4847676979177369</v>
      </c>
      <c r="BY6" s="1">
        <f t="shared" si="10"/>
        <v>-0.5221724710065692</v>
      </c>
      <c r="BZ6" s="1">
        <f t="shared" si="10"/>
        <v>-0.5581783009851629</v>
      </c>
      <c r="CA6" s="1">
        <f t="shared" si="10"/>
        <v>-0.5926986706363472</v>
      </c>
      <c r="CB6" s="1">
        <f t="shared" si="10"/>
        <v>-0.6256509926868127</v>
      </c>
      <c r="CC6" s="1">
        <f t="shared" si="10"/>
        <v>-0.656956806450435</v>
      </c>
      <c r="CD6" s="1">
        <f t="shared" si="10"/>
        <v>-0.6865419636635222</v>
      </c>
      <c r="CE6" s="1">
        <f t="shared" si="10"/>
        <v>-0.7143368030744178</v>
      </c>
      <c r="CF6" s="1">
        <f t="shared" si="10"/>
        <v>-0.7402763133791002</v>
      </c>
      <c r="CG6" s="1">
        <f t="shared" si="10"/>
        <v>-0.7643002841245731</v>
      </c>
      <c r="CH6" s="1">
        <f t="shared" si="10"/>
        <v>-0.7863534442328708</v>
      </c>
      <c r="CI6" s="1">
        <f t="shared" si="10"/>
        <v>-0.8063855878303157</v>
      </c>
      <c r="CJ6" s="1">
        <f t="shared" si="10"/>
        <v>-0.8243516870991912</v>
      </c>
      <c r="CK6" s="1">
        <f t="shared" si="10"/>
        <v>-0.8402119919021465</v>
      </c>
      <c r="CL6" s="1">
        <f t="shared" si="10"/>
        <v>-0.853932115963339</v>
      </c>
      <c r="CM6" s="1">
        <f t="shared" si="10"/>
        <v>-0.8654831094244702</v>
      </c>
      <c r="CN6" s="1">
        <f t="shared" si="10"/>
        <v>-0.8748415176283874</v>
      </c>
      <c r="CO6" s="1">
        <f t="shared" si="10"/>
        <v>-0.8819894260177238</v>
      </c>
      <c r="CP6" s="1">
        <f t="shared" si="10"/>
        <v>-0.8869144910710426</v>
      </c>
      <c r="CQ6" s="1">
        <f t="shared" si="10"/>
        <v>-0.8896099572340505</v>
      </c>
      <c r="CR6" s="1">
        <f t="shared" si="10"/>
        <v>-0.8900746598385657</v>
      </c>
      <c r="CS6" s="1">
        <f t="shared" si="10"/>
        <v>-0.8883130140369733</v>
      </c>
      <c r="CT6" s="1">
        <f t="shared" si="10"/>
        <v>-0.8843349898147923</v>
      </c>
      <c r="CU6" s="1">
        <f aca="true" t="shared" si="11" ref="CU6:DZ6">CT6+(CU5-$D$1*CT6)/$B$1*$B$3</f>
        <v>-0.8781560731786299</v>
      </c>
      <c r="CV6" s="1">
        <f t="shared" si="11"/>
        <v>-0.8697972136511113</v>
      </c>
      <c r="CW6" s="1">
        <f t="shared" si="11"/>
        <v>-0.8592847582382837</v>
      </c>
      <c r="CX6" s="1">
        <f t="shared" si="11"/>
        <v>-0.8466503720683924</v>
      </c>
      <c r="CY6" s="1">
        <f t="shared" si="11"/>
        <v>-0.8319309459337549</v>
      </c>
      <c r="CZ6" s="1">
        <f t="shared" si="11"/>
        <v>-0.8151684909996196</v>
      </c>
      <c r="DA6" s="1">
        <f t="shared" si="11"/>
        <v>-0.7964100209753207</v>
      </c>
      <c r="DB6" s="1">
        <f t="shared" si="11"/>
        <v>-0.7757074220736441</v>
      </c>
      <c r="DC6" s="1">
        <f t="shared" si="11"/>
        <v>-0.7531173111140376</v>
      </c>
      <c r="DD6" s="1">
        <f t="shared" si="11"/>
        <v>-0.728700882154045</v>
      </c>
      <c r="DE6" s="1">
        <f t="shared" si="11"/>
        <v>-0.7025237420610674</v>
      </c>
      <c r="DF6" s="1">
        <f t="shared" si="11"/>
        <v>-0.6746557354631695</v>
      </c>
      <c r="DG6" s="1">
        <f t="shared" si="11"/>
        <v>-0.6451707595431084</v>
      </c>
      <c r="DH6" s="1">
        <f t="shared" si="11"/>
        <v>-0.6141465691639897</v>
      </c>
      <c r="DI6" s="1">
        <f t="shared" si="11"/>
        <v>-0.5816645728379088</v>
      </c>
      <c r="DJ6" s="1">
        <f t="shared" si="11"/>
        <v>-0.5478096200705485</v>
      </c>
      <c r="DK6" s="1">
        <f t="shared" si="11"/>
        <v>-0.5126697806349301</v>
      </c>
      <c r="DL6" s="1">
        <f t="shared" si="11"/>
        <v>-0.4763361163463134</v>
      </c>
      <c r="DM6" s="1">
        <f t="shared" si="11"/>
        <v>-0.43890244592755245</v>
      </c>
      <c r="DN6" s="1">
        <f t="shared" si="11"/>
        <v>-0.4004651035700195</v>
      </c>
      <c r="DO6" s="1">
        <f t="shared" si="11"/>
        <v>-0.3611226918094554</v>
      </c>
      <c r="DP6" s="1">
        <f t="shared" si="11"/>
        <v>-0.320975829348769</v>
      </c>
      <c r="DQ6" s="1">
        <f t="shared" si="11"/>
        <v>-0.2801268944708625</v>
      </c>
      <c r="DR6" s="1">
        <f t="shared" si="11"/>
        <v>-0.23867976469397353</v>
      </c>
      <c r="DS6" s="1">
        <f t="shared" si="11"/>
        <v>-0.19673955332979187</v>
      </c>
      <c r="DT6" s="1">
        <f t="shared" si="11"/>
        <v>-0.15441234361069617</v>
      </c>
      <c r="DU6" s="1">
        <f t="shared" si="11"/>
        <v>-0.11180492105687148</v>
      </c>
      <c r="DV6" s="1">
        <f t="shared" si="11"/>
        <v>-0.06902450475678917</v>
      </c>
      <c r="DW6" s="1">
        <f t="shared" si="11"/>
        <v>-0.0261784782355651</v>
      </c>
      <c r="DX6" s="1">
        <f t="shared" si="11"/>
        <v>0.01662587941494483</v>
      </c>
      <c r="DY6" s="1">
        <f t="shared" si="11"/>
        <v>0.059281661472791125</v>
      </c>
      <c r="DZ6" s="1">
        <f t="shared" si="11"/>
        <v>0.10168259992181082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3:9" ht="15.75">
      <c r="C23" s="19" t="s">
        <v>84</v>
      </c>
      <c r="D23" s="19" t="s">
        <v>85</v>
      </c>
      <c r="E23" s="20"/>
      <c r="F23" s="20" t="s">
        <v>82</v>
      </c>
      <c r="G23" s="20" t="s">
        <v>83</v>
      </c>
      <c r="H23" s="20"/>
      <c r="I23" s="20"/>
    </row>
    <row r="24" ht="12.75">
      <c r="B24" s="1" t="s">
        <v>69</v>
      </c>
    </row>
    <row r="26" spans="2:20" ht="12.75">
      <c r="B26" s="1" t="s">
        <v>86</v>
      </c>
      <c r="R26" s="21" t="s">
        <v>89</v>
      </c>
      <c r="S26" s="21"/>
      <c r="T26" s="21"/>
    </row>
    <row r="27" spans="2:20" ht="12.75">
      <c r="B27" s="1" t="s">
        <v>12</v>
      </c>
      <c r="R27" s="21" t="s">
        <v>90</v>
      </c>
      <c r="S27" s="21"/>
      <c r="T27" s="21"/>
    </row>
    <row r="28" spans="2:20" ht="12.75">
      <c r="B28" s="1" t="s">
        <v>10</v>
      </c>
      <c r="R28" s="21" t="s">
        <v>91</v>
      </c>
      <c r="S28" s="21"/>
      <c r="T28" s="21"/>
    </row>
    <row r="29" spans="2:20" ht="12.75">
      <c r="B29" s="1" t="s">
        <v>39</v>
      </c>
      <c r="R29" s="21" t="s">
        <v>92</v>
      </c>
      <c r="S29" s="21"/>
      <c r="T29" s="21"/>
    </row>
    <row r="30" ht="12.75">
      <c r="B30" s="12" t="s">
        <v>41</v>
      </c>
    </row>
    <row r="31" spans="2:15" ht="12.75">
      <c r="B31" s="12" t="s">
        <v>44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spans="1:2" ht="18.75">
      <c r="A33" s="1" t="s">
        <v>40</v>
      </c>
      <c r="B33" s="1" t="s">
        <v>42</v>
      </c>
    </row>
    <row r="34" ht="18.75">
      <c r="B34" s="1" t="s">
        <v>67</v>
      </c>
    </row>
    <row r="35" ht="18.75">
      <c r="B35" s="1" t="s">
        <v>45</v>
      </c>
    </row>
    <row r="36" ht="18.75">
      <c r="B36" s="1" t="s">
        <v>43</v>
      </c>
    </row>
    <row r="38" ht="12.75">
      <c r="A38" s="1" t="s">
        <v>68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25"/>
  <sheetViews>
    <sheetView zoomScaleSheetLayoutView="100" zoomScalePageLayoutView="0" workbookViewId="0" topLeftCell="A13">
      <selection activeCell="D51" sqref="D51"/>
    </sheetView>
  </sheetViews>
  <sheetFormatPr defaultColWidth="11.421875" defaultRowHeight="12.75"/>
  <cols>
    <col min="1" max="1" width="16.00390625" style="0" customWidth="1"/>
    <col min="2" max="2" width="9.140625" style="0" customWidth="1"/>
  </cols>
  <sheetData>
    <row r="2" spans="2:11" ht="18.75">
      <c r="B2" s="4" t="s">
        <v>16</v>
      </c>
      <c r="K2" s="11" t="s">
        <v>31</v>
      </c>
    </row>
    <row r="3" spans="2:13" ht="12.75">
      <c r="B3" t="s">
        <v>30</v>
      </c>
      <c r="I3" t="s">
        <v>46</v>
      </c>
      <c r="K3" s="11" t="s">
        <v>33</v>
      </c>
      <c r="L3" s="11"/>
      <c r="M3" s="11" t="s">
        <v>32</v>
      </c>
    </row>
    <row r="4" spans="2:13" ht="12.75">
      <c r="B4" t="s">
        <v>19</v>
      </c>
      <c r="I4" t="s">
        <v>47</v>
      </c>
      <c r="K4" s="11" t="s">
        <v>34</v>
      </c>
      <c r="L4" s="11"/>
      <c r="M4" s="11"/>
    </row>
    <row r="5" spans="2:13" ht="12.75">
      <c r="B5" t="s">
        <v>26</v>
      </c>
      <c r="I5" t="s">
        <v>79</v>
      </c>
      <c r="K5" s="11"/>
      <c r="L5" s="11"/>
      <c r="M5" s="11"/>
    </row>
    <row r="6" spans="2:13" ht="12.75">
      <c r="B6" t="s">
        <v>20</v>
      </c>
      <c r="I6" t="s">
        <v>71</v>
      </c>
      <c r="K6" s="11"/>
      <c r="L6" s="11"/>
      <c r="M6" s="11"/>
    </row>
    <row r="7" spans="2:11" ht="15">
      <c r="B7" s="22" t="s">
        <v>88</v>
      </c>
      <c r="C7" s="22"/>
      <c r="D7" s="22"/>
      <c r="E7" s="22"/>
      <c r="F7" s="22"/>
      <c r="G7" s="22"/>
      <c r="H7" s="22"/>
      <c r="K7" s="11" t="s">
        <v>35</v>
      </c>
    </row>
    <row r="8" spans="1:13" ht="12.75">
      <c r="A8" t="s">
        <v>14</v>
      </c>
      <c r="B8" s="8">
        <v>1</v>
      </c>
      <c r="C8" t="s">
        <v>15</v>
      </c>
      <c r="K8" s="11" t="s">
        <v>36</v>
      </c>
      <c r="L8" s="11"/>
      <c r="M8" s="11" t="s">
        <v>37</v>
      </c>
    </row>
    <row r="9" spans="1:13" ht="12.75">
      <c r="A9" t="s">
        <v>72</v>
      </c>
      <c r="B9" s="8">
        <v>1</v>
      </c>
      <c r="C9" t="s">
        <v>17</v>
      </c>
      <c r="K9" s="11" t="s">
        <v>38</v>
      </c>
      <c r="L9" s="11"/>
      <c r="M9" s="11"/>
    </row>
    <row r="10" spans="1:13" ht="12.75">
      <c r="A10" t="s">
        <v>73</v>
      </c>
      <c r="B10" s="8">
        <v>2</v>
      </c>
      <c r="C10" t="s">
        <v>29</v>
      </c>
      <c r="K10" s="11"/>
      <c r="L10" s="11"/>
      <c r="M10" s="11"/>
    </row>
    <row r="11" spans="1:52" ht="12.75">
      <c r="A11" t="s">
        <v>13</v>
      </c>
      <c r="B11">
        <v>0</v>
      </c>
      <c r="C11">
        <f>+$B$8</f>
        <v>1</v>
      </c>
      <c r="D11">
        <f>C11+$B$8</f>
        <v>2</v>
      </c>
      <c r="E11">
        <f aca="true" t="shared" si="0" ref="E11:AZ11">+D11+$B$8</f>
        <v>3</v>
      </c>
      <c r="F11">
        <f t="shared" si="0"/>
        <v>4</v>
      </c>
      <c r="G11">
        <f t="shared" si="0"/>
        <v>5</v>
      </c>
      <c r="H11">
        <f t="shared" si="0"/>
        <v>6</v>
      </c>
      <c r="I11">
        <f t="shared" si="0"/>
        <v>7</v>
      </c>
      <c r="J11">
        <f t="shared" si="0"/>
        <v>8</v>
      </c>
      <c r="K11">
        <f t="shared" si="0"/>
        <v>9</v>
      </c>
      <c r="L11">
        <f t="shared" si="0"/>
        <v>10</v>
      </c>
      <c r="M11">
        <f t="shared" si="0"/>
        <v>11</v>
      </c>
      <c r="N11">
        <f t="shared" si="0"/>
        <v>12</v>
      </c>
      <c r="O11">
        <f t="shared" si="0"/>
        <v>13</v>
      </c>
      <c r="P11">
        <f t="shared" si="0"/>
        <v>14</v>
      </c>
      <c r="Q11">
        <f t="shared" si="0"/>
        <v>15</v>
      </c>
      <c r="R11">
        <f t="shared" si="0"/>
        <v>16</v>
      </c>
      <c r="S11">
        <f t="shared" si="0"/>
        <v>17</v>
      </c>
      <c r="T11">
        <f t="shared" si="0"/>
        <v>18</v>
      </c>
      <c r="U11">
        <f t="shared" si="0"/>
        <v>19</v>
      </c>
      <c r="V11">
        <f t="shared" si="0"/>
        <v>20</v>
      </c>
      <c r="W11">
        <f t="shared" si="0"/>
        <v>21</v>
      </c>
      <c r="X11">
        <f t="shared" si="0"/>
        <v>22</v>
      </c>
      <c r="Y11">
        <f t="shared" si="0"/>
        <v>23</v>
      </c>
      <c r="Z11">
        <f t="shared" si="0"/>
        <v>24</v>
      </c>
      <c r="AA11">
        <f t="shared" si="0"/>
        <v>25</v>
      </c>
      <c r="AB11">
        <f t="shared" si="0"/>
        <v>26</v>
      </c>
      <c r="AC11">
        <f t="shared" si="0"/>
        <v>27</v>
      </c>
      <c r="AD11">
        <f t="shared" si="0"/>
        <v>28</v>
      </c>
      <c r="AE11">
        <f t="shared" si="0"/>
        <v>29</v>
      </c>
      <c r="AF11">
        <f t="shared" si="0"/>
        <v>30</v>
      </c>
      <c r="AG11">
        <f t="shared" si="0"/>
        <v>31</v>
      </c>
      <c r="AH11">
        <f t="shared" si="0"/>
        <v>32</v>
      </c>
      <c r="AI11">
        <f t="shared" si="0"/>
        <v>33</v>
      </c>
      <c r="AJ11">
        <f t="shared" si="0"/>
        <v>34</v>
      </c>
      <c r="AK11">
        <f t="shared" si="0"/>
        <v>35</v>
      </c>
      <c r="AL11">
        <f t="shared" si="0"/>
        <v>36</v>
      </c>
      <c r="AM11">
        <f t="shared" si="0"/>
        <v>37</v>
      </c>
      <c r="AN11">
        <f t="shared" si="0"/>
        <v>38</v>
      </c>
      <c r="AO11">
        <f t="shared" si="0"/>
        <v>39</v>
      </c>
      <c r="AP11">
        <f t="shared" si="0"/>
        <v>40</v>
      </c>
      <c r="AQ11">
        <f t="shared" si="0"/>
        <v>41</v>
      </c>
      <c r="AR11">
        <f t="shared" si="0"/>
        <v>42</v>
      </c>
      <c r="AS11">
        <f t="shared" si="0"/>
        <v>43</v>
      </c>
      <c r="AT11">
        <f t="shared" si="0"/>
        <v>44</v>
      </c>
      <c r="AU11">
        <f t="shared" si="0"/>
        <v>45</v>
      </c>
      <c r="AV11">
        <f t="shared" si="0"/>
        <v>46</v>
      </c>
      <c r="AW11">
        <f t="shared" si="0"/>
        <v>47</v>
      </c>
      <c r="AX11">
        <f t="shared" si="0"/>
        <v>48</v>
      </c>
      <c r="AY11">
        <f t="shared" si="0"/>
        <v>49</v>
      </c>
      <c r="AZ11">
        <f t="shared" si="0"/>
        <v>50</v>
      </c>
    </row>
    <row r="12" spans="1:52" ht="12.75">
      <c r="A12" t="s">
        <v>18</v>
      </c>
      <c r="B12">
        <v>0</v>
      </c>
      <c r="C12" s="8">
        <v>2</v>
      </c>
      <c r="D12">
        <f aca="true" t="shared" si="1" ref="D12:AZ12">+C12</f>
        <v>2</v>
      </c>
      <c r="E12">
        <f t="shared" si="1"/>
        <v>2</v>
      </c>
      <c r="F12">
        <f t="shared" si="1"/>
        <v>2</v>
      </c>
      <c r="G12">
        <f t="shared" si="1"/>
        <v>2</v>
      </c>
      <c r="H12">
        <f t="shared" si="1"/>
        <v>2</v>
      </c>
      <c r="I12">
        <f t="shared" si="1"/>
        <v>2</v>
      </c>
      <c r="J12">
        <f t="shared" si="1"/>
        <v>2</v>
      </c>
      <c r="K12">
        <f t="shared" si="1"/>
        <v>2</v>
      </c>
      <c r="L12">
        <f t="shared" si="1"/>
        <v>2</v>
      </c>
      <c r="M12">
        <f t="shared" si="1"/>
        <v>2</v>
      </c>
      <c r="N12">
        <f t="shared" si="1"/>
        <v>2</v>
      </c>
      <c r="O12">
        <f t="shared" si="1"/>
        <v>2</v>
      </c>
      <c r="P12">
        <f t="shared" si="1"/>
        <v>2</v>
      </c>
      <c r="Q12">
        <f t="shared" si="1"/>
        <v>2</v>
      </c>
      <c r="R12">
        <f t="shared" si="1"/>
        <v>2</v>
      </c>
      <c r="S12">
        <f t="shared" si="1"/>
        <v>2</v>
      </c>
      <c r="T12">
        <f t="shared" si="1"/>
        <v>2</v>
      </c>
      <c r="U12">
        <f t="shared" si="1"/>
        <v>2</v>
      </c>
      <c r="V12">
        <f t="shared" si="1"/>
        <v>2</v>
      </c>
      <c r="W12">
        <f t="shared" si="1"/>
        <v>2</v>
      </c>
      <c r="X12">
        <f t="shared" si="1"/>
        <v>2</v>
      </c>
      <c r="Y12">
        <f t="shared" si="1"/>
        <v>2</v>
      </c>
      <c r="Z12">
        <f t="shared" si="1"/>
        <v>2</v>
      </c>
      <c r="AA12">
        <f t="shared" si="1"/>
        <v>2</v>
      </c>
      <c r="AB12">
        <f t="shared" si="1"/>
        <v>2</v>
      </c>
      <c r="AC12">
        <f t="shared" si="1"/>
        <v>2</v>
      </c>
      <c r="AD12">
        <f t="shared" si="1"/>
        <v>2</v>
      </c>
      <c r="AE12">
        <f t="shared" si="1"/>
        <v>2</v>
      </c>
      <c r="AF12">
        <f t="shared" si="1"/>
        <v>2</v>
      </c>
      <c r="AG12">
        <f t="shared" si="1"/>
        <v>2</v>
      </c>
      <c r="AH12">
        <f t="shared" si="1"/>
        <v>2</v>
      </c>
      <c r="AI12">
        <f t="shared" si="1"/>
        <v>2</v>
      </c>
      <c r="AJ12">
        <f t="shared" si="1"/>
        <v>2</v>
      </c>
      <c r="AK12">
        <f t="shared" si="1"/>
        <v>2</v>
      </c>
      <c r="AL12">
        <f t="shared" si="1"/>
        <v>2</v>
      </c>
      <c r="AM12">
        <f t="shared" si="1"/>
        <v>2</v>
      </c>
      <c r="AN12">
        <f t="shared" si="1"/>
        <v>2</v>
      </c>
      <c r="AO12">
        <f t="shared" si="1"/>
        <v>2</v>
      </c>
      <c r="AP12">
        <f t="shared" si="1"/>
        <v>2</v>
      </c>
      <c r="AQ12">
        <f t="shared" si="1"/>
        <v>2</v>
      </c>
      <c r="AR12">
        <f t="shared" si="1"/>
        <v>2</v>
      </c>
      <c r="AS12">
        <f t="shared" si="1"/>
        <v>2</v>
      </c>
      <c r="AT12">
        <f t="shared" si="1"/>
        <v>2</v>
      </c>
      <c r="AU12">
        <f t="shared" si="1"/>
        <v>2</v>
      </c>
      <c r="AV12">
        <f t="shared" si="1"/>
        <v>2</v>
      </c>
      <c r="AW12">
        <f t="shared" si="1"/>
        <v>2</v>
      </c>
      <c r="AX12">
        <f t="shared" si="1"/>
        <v>2</v>
      </c>
      <c r="AY12">
        <f t="shared" si="1"/>
        <v>2</v>
      </c>
      <c r="AZ12">
        <f t="shared" si="1"/>
        <v>2</v>
      </c>
    </row>
    <row r="13" spans="1:52" ht="12.75">
      <c r="A13" t="s">
        <v>70</v>
      </c>
      <c r="B13">
        <v>0</v>
      </c>
      <c r="C13" s="8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</row>
    <row r="14" spans="1:52" ht="12.75">
      <c r="A14" s="5" t="s">
        <v>21</v>
      </c>
      <c r="B14">
        <f>B12/$B$9</f>
        <v>0</v>
      </c>
      <c r="C14" s="9">
        <f aca="true" t="shared" si="2" ref="C14:AH14">1/$B$9*C12*$B$8</f>
        <v>2</v>
      </c>
      <c r="D14" s="9">
        <f t="shared" si="2"/>
        <v>2</v>
      </c>
      <c r="E14" s="9">
        <f t="shared" si="2"/>
        <v>2</v>
      </c>
      <c r="F14" s="9">
        <f t="shared" si="2"/>
        <v>2</v>
      </c>
      <c r="G14" s="9">
        <f t="shared" si="2"/>
        <v>2</v>
      </c>
      <c r="H14" s="9">
        <f t="shared" si="2"/>
        <v>2</v>
      </c>
      <c r="I14" s="9">
        <f t="shared" si="2"/>
        <v>2</v>
      </c>
      <c r="J14" s="9">
        <f t="shared" si="2"/>
        <v>2</v>
      </c>
      <c r="K14" s="9">
        <f t="shared" si="2"/>
        <v>2</v>
      </c>
      <c r="L14" s="9">
        <f t="shared" si="2"/>
        <v>2</v>
      </c>
      <c r="M14" s="9">
        <f t="shared" si="2"/>
        <v>2</v>
      </c>
      <c r="N14" s="9">
        <f t="shared" si="2"/>
        <v>2</v>
      </c>
      <c r="O14" s="9">
        <f t="shared" si="2"/>
        <v>2</v>
      </c>
      <c r="P14" s="9">
        <f t="shared" si="2"/>
        <v>2</v>
      </c>
      <c r="Q14" s="9">
        <f t="shared" si="2"/>
        <v>2</v>
      </c>
      <c r="R14" s="9">
        <f t="shared" si="2"/>
        <v>2</v>
      </c>
      <c r="S14" s="9">
        <f t="shared" si="2"/>
        <v>2</v>
      </c>
      <c r="T14" s="9">
        <f t="shared" si="2"/>
        <v>2</v>
      </c>
      <c r="U14" s="9">
        <f t="shared" si="2"/>
        <v>2</v>
      </c>
      <c r="V14" s="9">
        <f t="shared" si="2"/>
        <v>2</v>
      </c>
      <c r="W14" s="9">
        <f t="shared" si="2"/>
        <v>2</v>
      </c>
      <c r="X14" s="9">
        <f t="shared" si="2"/>
        <v>2</v>
      </c>
      <c r="Y14" s="9">
        <f t="shared" si="2"/>
        <v>2</v>
      </c>
      <c r="Z14" s="9">
        <f t="shared" si="2"/>
        <v>2</v>
      </c>
      <c r="AA14" s="9">
        <f t="shared" si="2"/>
        <v>2</v>
      </c>
      <c r="AB14" s="9">
        <f t="shared" si="2"/>
        <v>2</v>
      </c>
      <c r="AC14" s="9">
        <f t="shared" si="2"/>
        <v>2</v>
      </c>
      <c r="AD14" s="9">
        <f t="shared" si="2"/>
        <v>2</v>
      </c>
      <c r="AE14" s="9">
        <f t="shared" si="2"/>
        <v>2</v>
      </c>
      <c r="AF14" s="9">
        <f t="shared" si="2"/>
        <v>2</v>
      </c>
      <c r="AG14" s="9">
        <f t="shared" si="2"/>
        <v>2</v>
      </c>
      <c r="AH14" s="9">
        <f t="shared" si="2"/>
        <v>2</v>
      </c>
      <c r="AI14" s="9">
        <f aca="true" t="shared" si="3" ref="AI14:AZ14">1/$B$9*AI12*$B$8</f>
        <v>2</v>
      </c>
      <c r="AJ14" s="9">
        <f t="shared" si="3"/>
        <v>2</v>
      </c>
      <c r="AK14" s="9">
        <f t="shared" si="3"/>
        <v>2</v>
      </c>
      <c r="AL14" s="9">
        <f t="shared" si="3"/>
        <v>2</v>
      </c>
      <c r="AM14" s="9">
        <f t="shared" si="3"/>
        <v>2</v>
      </c>
      <c r="AN14" s="9">
        <f t="shared" si="3"/>
        <v>2</v>
      </c>
      <c r="AO14" s="9">
        <f t="shared" si="3"/>
        <v>2</v>
      </c>
      <c r="AP14" s="9">
        <f t="shared" si="3"/>
        <v>2</v>
      </c>
      <c r="AQ14" s="9">
        <f t="shared" si="3"/>
        <v>2</v>
      </c>
      <c r="AR14" s="9">
        <f t="shared" si="3"/>
        <v>2</v>
      </c>
      <c r="AS14" s="9">
        <f t="shared" si="3"/>
        <v>2</v>
      </c>
      <c r="AT14" s="9">
        <f t="shared" si="3"/>
        <v>2</v>
      </c>
      <c r="AU14" s="9">
        <f t="shared" si="3"/>
        <v>2</v>
      </c>
      <c r="AV14" s="9">
        <f t="shared" si="3"/>
        <v>2</v>
      </c>
      <c r="AW14" s="9">
        <f t="shared" si="3"/>
        <v>2</v>
      </c>
      <c r="AX14" s="9">
        <f t="shared" si="3"/>
        <v>2</v>
      </c>
      <c r="AY14" s="9">
        <f t="shared" si="3"/>
        <v>2</v>
      </c>
      <c r="AZ14" s="9">
        <f t="shared" si="3"/>
        <v>2</v>
      </c>
    </row>
    <row r="15" spans="1:52" ht="12.75">
      <c r="A15" s="5" t="s">
        <v>27</v>
      </c>
      <c r="B15">
        <v>0</v>
      </c>
      <c r="C15" s="9">
        <f>C13/$B$10*$B$8</f>
        <v>1</v>
      </c>
      <c r="D15" s="9">
        <f aca="true" t="shared" si="4" ref="D15:AZ15">D13/$B$10*$B$8</f>
        <v>1</v>
      </c>
      <c r="E15" s="9">
        <f t="shared" si="4"/>
        <v>1</v>
      </c>
      <c r="F15" s="9">
        <f t="shared" si="4"/>
        <v>1</v>
      </c>
      <c r="G15" s="9">
        <f t="shared" si="4"/>
        <v>1</v>
      </c>
      <c r="H15" s="9">
        <f t="shared" si="4"/>
        <v>1</v>
      </c>
      <c r="I15" s="9">
        <f t="shared" si="4"/>
        <v>1</v>
      </c>
      <c r="J15" s="9">
        <f t="shared" si="4"/>
        <v>1</v>
      </c>
      <c r="K15" s="9">
        <f t="shared" si="4"/>
        <v>1</v>
      </c>
      <c r="L15" s="9">
        <f t="shared" si="4"/>
        <v>1</v>
      </c>
      <c r="M15" s="9">
        <f t="shared" si="4"/>
        <v>1</v>
      </c>
      <c r="N15" s="9">
        <f t="shared" si="4"/>
        <v>1</v>
      </c>
      <c r="O15" s="9">
        <f t="shared" si="4"/>
        <v>1</v>
      </c>
      <c r="P15" s="9">
        <f t="shared" si="4"/>
        <v>1</v>
      </c>
      <c r="Q15" s="9">
        <f t="shared" si="4"/>
        <v>1</v>
      </c>
      <c r="R15" s="9">
        <f t="shared" si="4"/>
        <v>1</v>
      </c>
      <c r="S15" s="9">
        <f t="shared" si="4"/>
        <v>1</v>
      </c>
      <c r="T15" s="9">
        <f t="shared" si="4"/>
        <v>1</v>
      </c>
      <c r="U15" s="9">
        <f t="shared" si="4"/>
        <v>1</v>
      </c>
      <c r="V15" s="9">
        <f t="shared" si="4"/>
        <v>1</v>
      </c>
      <c r="W15" s="9">
        <f t="shared" si="4"/>
        <v>1</v>
      </c>
      <c r="X15" s="9">
        <f t="shared" si="4"/>
        <v>1</v>
      </c>
      <c r="Y15" s="9">
        <f t="shared" si="4"/>
        <v>1</v>
      </c>
      <c r="Z15" s="9">
        <f t="shared" si="4"/>
        <v>1</v>
      </c>
      <c r="AA15" s="9">
        <f t="shared" si="4"/>
        <v>1</v>
      </c>
      <c r="AB15" s="9">
        <f t="shared" si="4"/>
        <v>1</v>
      </c>
      <c r="AC15" s="9">
        <f t="shared" si="4"/>
        <v>1</v>
      </c>
      <c r="AD15" s="9">
        <f t="shared" si="4"/>
        <v>1</v>
      </c>
      <c r="AE15" s="9">
        <f t="shared" si="4"/>
        <v>1</v>
      </c>
      <c r="AF15" s="9">
        <f t="shared" si="4"/>
        <v>1</v>
      </c>
      <c r="AG15" s="9">
        <f t="shared" si="4"/>
        <v>1</v>
      </c>
      <c r="AH15" s="9">
        <f t="shared" si="4"/>
        <v>1</v>
      </c>
      <c r="AI15" s="9">
        <f t="shared" si="4"/>
        <v>1</v>
      </c>
      <c r="AJ15" s="9">
        <f t="shared" si="4"/>
        <v>1</v>
      </c>
      <c r="AK15" s="9">
        <f t="shared" si="4"/>
        <v>1</v>
      </c>
      <c r="AL15" s="9">
        <f t="shared" si="4"/>
        <v>1</v>
      </c>
      <c r="AM15" s="9">
        <f t="shared" si="4"/>
        <v>1</v>
      </c>
      <c r="AN15" s="9">
        <f t="shared" si="4"/>
        <v>1</v>
      </c>
      <c r="AO15" s="9">
        <f t="shared" si="4"/>
        <v>1</v>
      </c>
      <c r="AP15" s="9">
        <f t="shared" si="4"/>
        <v>1</v>
      </c>
      <c r="AQ15" s="9">
        <f t="shared" si="4"/>
        <v>1</v>
      </c>
      <c r="AR15" s="9">
        <f t="shared" si="4"/>
        <v>1</v>
      </c>
      <c r="AS15" s="9">
        <f t="shared" si="4"/>
        <v>1</v>
      </c>
      <c r="AT15" s="9">
        <f t="shared" si="4"/>
        <v>1</v>
      </c>
      <c r="AU15" s="9">
        <f t="shared" si="4"/>
        <v>1</v>
      </c>
      <c r="AV15" s="9">
        <f t="shared" si="4"/>
        <v>1</v>
      </c>
      <c r="AW15" s="9">
        <f t="shared" si="4"/>
        <v>1</v>
      </c>
      <c r="AX15" s="9">
        <f t="shared" si="4"/>
        <v>1</v>
      </c>
      <c r="AY15" s="9">
        <f t="shared" si="4"/>
        <v>1</v>
      </c>
      <c r="AZ15" s="9">
        <f t="shared" si="4"/>
        <v>1</v>
      </c>
    </row>
    <row r="16" spans="1:52" ht="12.75">
      <c r="A16" s="5" t="s">
        <v>22</v>
      </c>
      <c r="B16">
        <f>+B14</f>
        <v>0</v>
      </c>
      <c r="C16" s="9">
        <f>+B16+C14</f>
        <v>2</v>
      </c>
      <c r="D16" s="9">
        <f aca="true" t="shared" si="5" ref="D16:AZ16">+C16+D14</f>
        <v>4</v>
      </c>
      <c r="E16" s="9">
        <f t="shared" si="5"/>
        <v>6</v>
      </c>
      <c r="F16" s="9">
        <f t="shared" si="5"/>
        <v>8</v>
      </c>
      <c r="G16" s="9">
        <f t="shared" si="5"/>
        <v>10</v>
      </c>
      <c r="H16" s="9">
        <f t="shared" si="5"/>
        <v>12</v>
      </c>
      <c r="I16" s="9">
        <f t="shared" si="5"/>
        <v>14</v>
      </c>
      <c r="J16" s="9">
        <f t="shared" si="5"/>
        <v>16</v>
      </c>
      <c r="K16" s="9">
        <f t="shared" si="5"/>
        <v>18</v>
      </c>
      <c r="L16" s="9">
        <f t="shared" si="5"/>
        <v>20</v>
      </c>
      <c r="M16" s="9">
        <f t="shared" si="5"/>
        <v>22</v>
      </c>
      <c r="N16" s="9">
        <f t="shared" si="5"/>
        <v>24</v>
      </c>
      <c r="O16" s="9">
        <f t="shared" si="5"/>
        <v>26</v>
      </c>
      <c r="P16" s="9">
        <f t="shared" si="5"/>
        <v>28</v>
      </c>
      <c r="Q16" s="9">
        <f t="shared" si="5"/>
        <v>30</v>
      </c>
      <c r="R16" s="9">
        <f t="shared" si="5"/>
        <v>32</v>
      </c>
      <c r="S16" s="9">
        <f t="shared" si="5"/>
        <v>34</v>
      </c>
      <c r="T16" s="9">
        <f t="shared" si="5"/>
        <v>36</v>
      </c>
      <c r="U16" s="9">
        <f t="shared" si="5"/>
        <v>38</v>
      </c>
      <c r="V16" s="9">
        <f t="shared" si="5"/>
        <v>40</v>
      </c>
      <c r="W16" s="9">
        <f t="shared" si="5"/>
        <v>42</v>
      </c>
      <c r="X16" s="9">
        <f t="shared" si="5"/>
        <v>44</v>
      </c>
      <c r="Y16" s="9">
        <f t="shared" si="5"/>
        <v>46</v>
      </c>
      <c r="Z16" s="9">
        <f t="shared" si="5"/>
        <v>48</v>
      </c>
      <c r="AA16" s="9">
        <f t="shared" si="5"/>
        <v>50</v>
      </c>
      <c r="AB16" s="9">
        <f t="shared" si="5"/>
        <v>52</v>
      </c>
      <c r="AC16" s="9">
        <f t="shared" si="5"/>
        <v>54</v>
      </c>
      <c r="AD16" s="9">
        <f t="shared" si="5"/>
        <v>56</v>
      </c>
      <c r="AE16" s="9">
        <f t="shared" si="5"/>
        <v>58</v>
      </c>
      <c r="AF16" s="9">
        <f t="shared" si="5"/>
        <v>60</v>
      </c>
      <c r="AG16" s="9">
        <f t="shared" si="5"/>
        <v>62</v>
      </c>
      <c r="AH16" s="9">
        <f t="shared" si="5"/>
        <v>64</v>
      </c>
      <c r="AI16" s="9">
        <f t="shared" si="5"/>
        <v>66</v>
      </c>
      <c r="AJ16" s="9">
        <f t="shared" si="5"/>
        <v>68</v>
      </c>
      <c r="AK16" s="9">
        <f t="shared" si="5"/>
        <v>70</v>
      </c>
      <c r="AL16" s="9">
        <f t="shared" si="5"/>
        <v>72</v>
      </c>
      <c r="AM16" s="9">
        <f t="shared" si="5"/>
        <v>74</v>
      </c>
      <c r="AN16" s="9">
        <f t="shared" si="5"/>
        <v>76</v>
      </c>
      <c r="AO16" s="9">
        <f t="shared" si="5"/>
        <v>78</v>
      </c>
      <c r="AP16" s="9">
        <f t="shared" si="5"/>
        <v>80</v>
      </c>
      <c r="AQ16" s="9">
        <f t="shared" si="5"/>
        <v>82</v>
      </c>
      <c r="AR16" s="9">
        <f t="shared" si="5"/>
        <v>84</v>
      </c>
      <c r="AS16" s="9">
        <f t="shared" si="5"/>
        <v>86</v>
      </c>
      <c r="AT16" s="9">
        <f t="shared" si="5"/>
        <v>88</v>
      </c>
      <c r="AU16" s="9">
        <f t="shared" si="5"/>
        <v>90</v>
      </c>
      <c r="AV16" s="9">
        <f t="shared" si="5"/>
        <v>92</v>
      </c>
      <c r="AW16" s="9">
        <f t="shared" si="5"/>
        <v>94</v>
      </c>
      <c r="AX16" s="9">
        <f t="shared" si="5"/>
        <v>96</v>
      </c>
      <c r="AY16" s="9">
        <f t="shared" si="5"/>
        <v>98</v>
      </c>
      <c r="AZ16" s="9">
        <f t="shared" si="5"/>
        <v>100</v>
      </c>
    </row>
    <row r="17" spans="1:52" ht="12.75">
      <c r="A17" s="5" t="s">
        <v>28</v>
      </c>
      <c r="B17">
        <v>0</v>
      </c>
      <c r="C17" s="9">
        <f>+B17+C15</f>
        <v>1</v>
      </c>
      <c r="D17" s="9">
        <f aca="true" t="shared" si="6" ref="D17:AZ17">+C17+D15</f>
        <v>2</v>
      </c>
      <c r="E17" s="9">
        <f t="shared" si="6"/>
        <v>3</v>
      </c>
      <c r="F17" s="9">
        <f t="shared" si="6"/>
        <v>4</v>
      </c>
      <c r="G17" s="9">
        <f t="shared" si="6"/>
        <v>5</v>
      </c>
      <c r="H17" s="9">
        <f t="shared" si="6"/>
        <v>6</v>
      </c>
      <c r="I17" s="9">
        <f t="shared" si="6"/>
        <v>7</v>
      </c>
      <c r="J17" s="9">
        <f t="shared" si="6"/>
        <v>8</v>
      </c>
      <c r="K17" s="9">
        <f t="shared" si="6"/>
        <v>9</v>
      </c>
      <c r="L17" s="9">
        <f t="shared" si="6"/>
        <v>10</v>
      </c>
      <c r="M17" s="9">
        <f t="shared" si="6"/>
        <v>11</v>
      </c>
      <c r="N17" s="9">
        <f t="shared" si="6"/>
        <v>12</v>
      </c>
      <c r="O17" s="9">
        <f t="shared" si="6"/>
        <v>13</v>
      </c>
      <c r="P17" s="9">
        <f t="shared" si="6"/>
        <v>14</v>
      </c>
      <c r="Q17" s="9">
        <f t="shared" si="6"/>
        <v>15</v>
      </c>
      <c r="R17" s="9">
        <f t="shared" si="6"/>
        <v>16</v>
      </c>
      <c r="S17" s="9">
        <f t="shared" si="6"/>
        <v>17</v>
      </c>
      <c r="T17" s="9">
        <f t="shared" si="6"/>
        <v>18</v>
      </c>
      <c r="U17" s="9">
        <f t="shared" si="6"/>
        <v>19</v>
      </c>
      <c r="V17" s="9">
        <f t="shared" si="6"/>
        <v>20</v>
      </c>
      <c r="W17" s="9">
        <f t="shared" si="6"/>
        <v>21</v>
      </c>
      <c r="X17" s="9">
        <f t="shared" si="6"/>
        <v>22</v>
      </c>
      <c r="Y17" s="9">
        <f t="shared" si="6"/>
        <v>23</v>
      </c>
      <c r="Z17" s="9">
        <f t="shared" si="6"/>
        <v>24</v>
      </c>
      <c r="AA17" s="9">
        <f t="shared" si="6"/>
        <v>25</v>
      </c>
      <c r="AB17" s="9">
        <f t="shared" si="6"/>
        <v>26</v>
      </c>
      <c r="AC17" s="9">
        <f t="shared" si="6"/>
        <v>27</v>
      </c>
      <c r="AD17" s="9">
        <f t="shared" si="6"/>
        <v>28</v>
      </c>
      <c r="AE17" s="9">
        <f t="shared" si="6"/>
        <v>29</v>
      </c>
      <c r="AF17" s="9">
        <f t="shared" si="6"/>
        <v>30</v>
      </c>
      <c r="AG17" s="9">
        <f t="shared" si="6"/>
        <v>31</v>
      </c>
      <c r="AH17" s="9">
        <f t="shared" si="6"/>
        <v>32</v>
      </c>
      <c r="AI17" s="9">
        <f t="shared" si="6"/>
        <v>33</v>
      </c>
      <c r="AJ17" s="9">
        <f t="shared" si="6"/>
        <v>34</v>
      </c>
      <c r="AK17" s="9">
        <f t="shared" si="6"/>
        <v>35</v>
      </c>
      <c r="AL17" s="9">
        <f t="shared" si="6"/>
        <v>36</v>
      </c>
      <c r="AM17" s="9">
        <f t="shared" si="6"/>
        <v>37</v>
      </c>
      <c r="AN17" s="9">
        <f t="shared" si="6"/>
        <v>38</v>
      </c>
      <c r="AO17" s="9">
        <f t="shared" si="6"/>
        <v>39</v>
      </c>
      <c r="AP17" s="9">
        <f t="shared" si="6"/>
        <v>40</v>
      </c>
      <c r="AQ17" s="9">
        <f t="shared" si="6"/>
        <v>41</v>
      </c>
      <c r="AR17" s="9">
        <f t="shared" si="6"/>
        <v>42</v>
      </c>
      <c r="AS17" s="9">
        <f t="shared" si="6"/>
        <v>43</v>
      </c>
      <c r="AT17" s="9">
        <f t="shared" si="6"/>
        <v>44</v>
      </c>
      <c r="AU17" s="9">
        <f t="shared" si="6"/>
        <v>45</v>
      </c>
      <c r="AV17" s="9">
        <f t="shared" si="6"/>
        <v>46</v>
      </c>
      <c r="AW17" s="9">
        <f t="shared" si="6"/>
        <v>47</v>
      </c>
      <c r="AX17" s="9">
        <f t="shared" si="6"/>
        <v>48</v>
      </c>
      <c r="AY17" s="9">
        <f t="shared" si="6"/>
        <v>49</v>
      </c>
      <c r="AZ17" s="9">
        <f t="shared" si="6"/>
        <v>50</v>
      </c>
    </row>
    <row r="18" spans="1:52" ht="15.75">
      <c r="A18" t="s">
        <v>74</v>
      </c>
      <c r="B18" s="7">
        <f>0.00001</f>
        <v>1E-05</v>
      </c>
      <c r="C18" s="9">
        <f aca="true" t="shared" si="7" ref="C18:AH18">+C12*C16*$B$8</f>
        <v>4</v>
      </c>
      <c r="D18" s="9">
        <f t="shared" si="7"/>
        <v>8</v>
      </c>
      <c r="E18" s="9">
        <f t="shared" si="7"/>
        <v>12</v>
      </c>
      <c r="F18" s="9">
        <f t="shared" si="7"/>
        <v>16</v>
      </c>
      <c r="G18" s="9">
        <f t="shared" si="7"/>
        <v>20</v>
      </c>
      <c r="H18" s="9">
        <f t="shared" si="7"/>
        <v>24</v>
      </c>
      <c r="I18" s="9">
        <f t="shared" si="7"/>
        <v>28</v>
      </c>
      <c r="J18" s="9">
        <f t="shared" si="7"/>
        <v>32</v>
      </c>
      <c r="K18" s="9">
        <f t="shared" si="7"/>
        <v>36</v>
      </c>
      <c r="L18" s="9">
        <f t="shared" si="7"/>
        <v>40</v>
      </c>
      <c r="M18" s="9">
        <f t="shared" si="7"/>
        <v>44</v>
      </c>
      <c r="N18" s="9">
        <f t="shared" si="7"/>
        <v>48</v>
      </c>
      <c r="O18" s="9">
        <f t="shared" si="7"/>
        <v>52</v>
      </c>
      <c r="P18" s="9">
        <f t="shared" si="7"/>
        <v>56</v>
      </c>
      <c r="Q18" s="9">
        <f t="shared" si="7"/>
        <v>60</v>
      </c>
      <c r="R18" s="9">
        <f t="shared" si="7"/>
        <v>64</v>
      </c>
      <c r="S18" s="9">
        <f t="shared" si="7"/>
        <v>68</v>
      </c>
      <c r="T18" s="9">
        <f t="shared" si="7"/>
        <v>72</v>
      </c>
      <c r="U18" s="9">
        <f t="shared" si="7"/>
        <v>76</v>
      </c>
      <c r="V18" s="9">
        <f t="shared" si="7"/>
        <v>80</v>
      </c>
      <c r="W18" s="9">
        <f t="shared" si="7"/>
        <v>84</v>
      </c>
      <c r="X18" s="9">
        <f t="shared" si="7"/>
        <v>88</v>
      </c>
      <c r="Y18" s="9">
        <f t="shared" si="7"/>
        <v>92</v>
      </c>
      <c r="Z18" s="9">
        <f t="shared" si="7"/>
        <v>96</v>
      </c>
      <c r="AA18" s="9">
        <f t="shared" si="7"/>
        <v>100</v>
      </c>
      <c r="AB18" s="9">
        <f t="shared" si="7"/>
        <v>104</v>
      </c>
      <c r="AC18" s="9">
        <f t="shared" si="7"/>
        <v>108</v>
      </c>
      <c r="AD18" s="9">
        <f t="shared" si="7"/>
        <v>112</v>
      </c>
      <c r="AE18" s="9">
        <f t="shared" si="7"/>
        <v>116</v>
      </c>
      <c r="AF18" s="9">
        <f t="shared" si="7"/>
        <v>120</v>
      </c>
      <c r="AG18" s="9">
        <f t="shared" si="7"/>
        <v>124</v>
      </c>
      <c r="AH18" s="9">
        <f t="shared" si="7"/>
        <v>128</v>
      </c>
      <c r="AI18" s="9">
        <f aca="true" t="shared" si="8" ref="AI18:AZ18">+AI12*AI16*$B$8</f>
        <v>132</v>
      </c>
      <c r="AJ18" s="9">
        <f t="shared" si="8"/>
        <v>136</v>
      </c>
      <c r="AK18" s="9">
        <f t="shared" si="8"/>
        <v>140</v>
      </c>
      <c r="AL18" s="9">
        <f t="shared" si="8"/>
        <v>144</v>
      </c>
      <c r="AM18" s="9">
        <f t="shared" si="8"/>
        <v>148</v>
      </c>
      <c r="AN18" s="9">
        <f t="shared" si="8"/>
        <v>152</v>
      </c>
      <c r="AO18" s="9">
        <f t="shared" si="8"/>
        <v>156</v>
      </c>
      <c r="AP18" s="9">
        <f t="shared" si="8"/>
        <v>160</v>
      </c>
      <c r="AQ18" s="9">
        <f t="shared" si="8"/>
        <v>164</v>
      </c>
      <c r="AR18" s="9">
        <f t="shared" si="8"/>
        <v>168</v>
      </c>
      <c r="AS18" s="9">
        <f t="shared" si="8"/>
        <v>172</v>
      </c>
      <c r="AT18" s="9">
        <f t="shared" si="8"/>
        <v>176</v>
      </c>
      <c r="AU18" s="9">
        <f t="shared" si="8"/>
        <v>180</v>
      </c>
      <c r="AV18" s="9">
        <f t="shared" si="8"/>
        <v>184</v>
      </c>
      <c r="AW18" s="9">
        <f t="shared" si="8"/>
        <v>188</v>
      </c>
      <c r="AX18" s="9">
        <f t="shared" si="8"/>
        <v>192</v>
      </c>
      <c r="AY18" s="9">
        <f t="shared" si="8"/>
        <v>196</v>
      </c>
      <c r="AZ18" s="9">
        <f t="shared" si="8"/>
        <v>200</v>
      </c>
    </row>
    <row r="19" spans="1:52" ht="13.5">
      <c r="A19" s="5" t="s">
        <v>75</v>
      </c>
      <c r="B19" s="7">
        <v>0</v>
      </c>
      <c r="C19" s="9">
        <f>+C13*C17*$B$8</f>
        <v>2</v>
      </c>
      <c r="D19" s="9">
        <f aca="true" t="shared" si="9" ref="D19:AZ19">+D13*D17*$B$8</f>
        <v>4</v>
      </c>
      <c r="E19" s="9">
        <f t="shared" si="9"/>
        <v>6</v>
      </c>
      <c r="F19" s="9">
        <f t="shared" si="9"/>
        <v>8</v>
      </c>
      <c r="G19" s="9">
        <f t="shared" si="9"/>
        <v>10</v>
      </c>
      <c r="H19" s="9">
        <f t="shared" si="9"/>
        <v>12</v>
      </c>
      <c r="I19" s="9">
        <f t="shared" si="9"/>
        <v>14</v>
      </c>
      <c r="J19" s="9">
        <f t="shared" si="9"/>
        <v>16</v>
      </c>
      <c r="K19" s="9">
        <f t="shared" si="9"/>
        <v>18</v>
      </c>
      <c r="L19" s="9">
        <f t="shared" si="9"/>
        <v>20</v>
      </c>
      <c r="M19" s="9">
        <f t="shared" si="9"/>
        <v>22</v>
      </c>
      <c r="N19" s="9">
        <f t="shared" si="9"/>
        <v>24</v>
      </c>
      <c r="O19" s="9">
        <f t="shared" si="9"/>
        <v>26</v>
      </c>
      <c r="P19" s="9">
        <f t="shared" si="9"/>
        <v>28</v>
      </c>
      <c r="Q19" s="9">
        <f t="shared" si="9"/>
        <v>30</v>
      </c>
      <c r="R19" s="9">
        <f t="shared" si="9"/>
        <v>32</v>
      </c>
      <c r="S19" s="9">
        <f t="shared" si="9"/>
        <v>34</v>
      </c>
      <c r="T19" s="9">
        <f t="shared" si="9"/>
        <v>36</v>
      </c>
      <c r="U19" s="9">
        <f t="shared" si="9"/>
        <v>38</v>
      </c>
      <c r="V19" s="9">
        <f t="shared" si="9"/>
        <v>40</v>
      </c>
      <c r="W19" s="9">
        <f t="shared" si="9"/>
        <v>42</v>
      </c>
      <c r="X19" s="9">
        <f t="shared" si="9"/>
        <v>44</v>
      </c>
      <c r="Y19" s="9">
        <f t="shared" si="9"/>
        <v>46</v>
      </c>
      <c r="Z19" s="9">
        <f t="shared" si="9"/>
        <v>48</v>
      </c>
      <c r="AA19" s="9">
        <f t="shared" si="9"/>
        <v>50</v>
      </c>
      <c r="AB19" s="9">
        <f t="shared" si="9"/>
        <v>52</v>
      </c>
      <c r="AC19" s="9">
        <f t="shared" si="9"/>
        <v>54</v>
      </c>
      <c r="AD19" s="9">
        <f t="shared" si="9"/>
        <v>56</v>
      </c>
      <c r="AE19" s="9">
        <f t="shared" si="9"/>
        <v>58</v>
      </c>
      <c r="AF19" s="9">
        <f t="shared" si="9"/>
        <v>60</v>
      </c>
      <c r="AG19" s="9">
        <f t="shared" si="9"/>
        <v>62</v>
      </c>
      <c r="AH19" s="9">
        <f t="shared" si="9"/>
        <v>64</v>
      </c>
      <c r="AI19" s="9">
        <f t="shared" si="9"/>
        <v>66</v>
      </c>
      <c r="AJ19" s="9">
        <f t="shared" si="9"/>
        <v>68</v>
      </c>
      <c r="AK19" s="9">
        <f t="shared" si="9"/>
        <v>70</v>
      </c>
      <c r="AL19" s="9">
        <f t="shared" si="9"/>
        <v>72</v>
      </c>
      <c r="AM19" s="9">
        <f t="shared" si="9"/>
        <v>74</v>
      </c>
      <c r="AN19" s="9">
        <f t="shared" si="9"/>
        <v>76</v>
      </c>
      <c r="AO19" s="9">
        <f t="shared" si="9"/>
        <v>78</v>
      </c>
      <c r="AP19" s="9">
        <f t="shared" si="9"/>
        <v>80</v>
      </c>
      <c r="AQ19" s="9">
        <f t="shared" si="9"/>
        <v>82</v>
      </c>
      <c r="AR19" s="9">
        <f t="shared" si="9"/>
        <v>84</v>
      </c>
      <c r="AS19" s="9">
        <f t="shared" si="9"/>
        <v>86</v>
      </c>
      <c r="AT19" s="9">
        <f t="shared" si="9"/>
        <v>88</v>
      </c>
      <c r="AU19" s="9">
        <f t="shared" si="9"/>
        <v>90</v>
      </c>
      <c r="AV19" s="9">
        <f t="shared" si="9"/>
        <v>92</v>
      </c>
      <c r="AW19" s="9">
        <f t="shared" si="9"/>
        <v>94</v>
      </c>
      <c r="AX19" s="9">
        <f t="shared" si="9"/>
        <v>96</v>
      </c>
      <c r="AY19" s="9">
        <f t="shared" si="9"/>
        <v>98</v>
      </c>
      <c r="AZ19" s="9">
        <f t="shared" si="9"/>
        <v>100</v>
      </c>
    </row>
    <row r="20" spans="1:52" ht="15.75">
      <c r="A20" t="s">
        <v>78</v>
      </c>
      <c r="B20" s="7">
        <f>+B18</f>
        <v>1E-05</v>
      </c>
      <c r="C20" s="9">
        <f>+B20+C18</f>
        <v>4.00001</v>
      </c>
      <c r="D20" s="9">
        <f aca="true" t="shared" si="10" ref="D20:AZ20">+C20+D18</f>
        <v>12.00001</v>
      </c>
      <c r="E20" s="9">
        <f t="shared" si="10"/>
        <v>24.00001</v>
      </c>
      <c r="F20" s="9">
        <f t="shared" si="10"/>
        <v>40.00001</v>
      </c>
      <c r="G20" s="9">
        <f t="shared" si="10"/>
        <v>60.00001</v>
      </c>
      <c r="H20" s="9">
        <f t="shared" si="10"/>
        <v>84.00001</v>
      </c>
      <c r="I20" s="9">
        <f t="shared" si="10"/>
        <v>112.00001</v>
      </c>
      <c r="J20" s="9">
        <f t="shared" si="10"/>
        <v>144.00001</v>
      </c>
      <c r="K20" s="9">
        <f t="shared" si="10"/>
        <v>180.00001</v>
      </c>
      <c r="L20" s="9">
        <f t="shared" si="10"/>
        <v>220.00001</v>
      </c>
      <c r="M20" s="6">
        <f t="shared" si="10"/>
        <v>264.00001</v>
      </c>
      <c r="N20" s="6">
        <f t="shared" si="10"/>
        <v>312.00001</v>
      </c>
      <c r="O20" s="6">
        <f t="shared" si="10"/>
        <v>364.00001</v>
      </c>
      <c r="P20" s="6">
        <f t="shared" si="10"/>
        <v>420.00001</v>
      </c>
      <c r="Q20" s="6">
        <f t="shared" si="10"/>
        <v>480.00001</v>
      </c>
      <c r="R20" s="6">
        <f t="shared" si="10"/>
        <v>544.00001</v>
      </c>
      <c r="S20" s="6">
        <f t="shared" si="10"/>
        <v>612.00001</v>
      </c>
      <c r="T20" s="6">
        <f t="shared" si="10"/>
        <v>684.00001</v>
      </c>
      <c r="U20" s="6">
        <f t="shared" si="10"/>
        <v>760.00001</v>
      </c>
      <c r="V20" s="6">
        <f t="shared" si="10"/>
        <v>840.00001</v>
      </c>
      <c r="W20" s="6">
        <f t="shared" si="10"/>
        <v>924.00001</v>
      </c>
      <c r="X20" s="6">
        <f t="shared" si="10"/>
        <v>1012.00001</v>
      </c>
      <c r="Y20" s="6">
        <f t="shared" si="10"/>
        <v>1104.00001</v>
      </c>
      <c r="Z20" s="6">
        <f t="shared" si="10"/>
        <v>1200.00001</v>
      </c>
      <c r="AA20" s="6">
        <f t="shared" si="10"/>
        <v>1300.00001</v>
      </c>
      <c r="AB20" s="6">
        <f t="shared" si="10"/>
        <v>1404.00001</v>
      </c>
      <c r="AC20" s="6">
        <f t="shared" si="10"/>
        <v>1512.00001</v>
      </c>
      <c r="AD20" s="6">
        <f t="shared" si="10"/>
        <v>1624.00001</v>
      </c>
      <c r="AE20" s="6">
        <f t="shared" si="10"/>
        <v>1740.00001</v>
      </c>
      <c r="AF20" s="6">
        <f t="shared" si="10"/>
        <v>1860.00001</v>
      </c>
      <c r="AG20" s="6">
        <f t="shared" si="10"/>
        <v>1984.00001</v>
      </c>
      <c r="AH20" s="6">
        <f t="shared" si="10"/>
        <v>2112.0000099999997</v>
      </c>
      <c r="AI20" s="6">
        <f t="shared" si="10"/>
        <v>2244.0000099999997</v>
      </c>
      <c r="AJ20" s="6">
        <f t="shared" si="10"/>
        <v>2380.0000099999997</v>
      </c>
      <c r="AK20" s="6">
        <f t="shared" si="10"/>
        <v>2520.0000099999997</v>
      </c>
      <c r="AL20" s="6">
        <f t="shared" si="10"/>
        <v>2664.0000099999997</v>
      </c>
      <c r="AM20" s="6">
        <f t="shared" si="10"/>
        <v>2812.0000099999997</v>
      </c>
      <c r="AN20" s="6">
        <f t="shared" si="10"/>
        <v>2964.0000099999997</v>
      </c>
      <c r="AO20" s="6">
        <f t="shared" si="10"/>
        <v>3120.0000099999997</v>
      </c>
      <c r="AP20" s="6">
        <f t="shared" si="10"/>
        <v>3280.0000099999997</v>
      </c>
      <c r="AQ20" s="6">
        <f t="shared" si="10"/>
        <v>3444.0000099999997</v>
      </c>
      <c r="AR20" s="6">
        <f t="shared" si="10"/>
        <v>3612.0000099999997</v>
      </c>
      <c r="AS20" s="6">
        <f t="shared" si="10"/>
        <v>3784.0000099999997</v>
      </c>
      <c r="AT20" s="6">
        <f t="shared" si="10"/>
        <v>3960.0000099999997</v>
      </c>
      <c r="AU20" s="6">
        <f t="shared" si="10"/>
        <v>4140.00001</v>
      </c>
      <c r="AV20" s="6">
        <f t="shared" si="10"/>
        <v>4324.00001</v>
      </c>
      <c r="AW20" s="6">
        <f t="shared" si="10"/>
        <v>4512.00001</v>
      </c>
      <c r="AX20" s="6">
        <f t="shared" si="10"/>
        <v>4704.00001</v>
      </c>
      <c r="AY20" s="6">
        <f t="shared" si="10"/>
        <v>4900.00001</v>
      </c>
      <c r="AZ20" s="6">
        <f t="shared" si="10"/>
        <v>5100.00001</v>
      </c>
    </row>
    <row r="21" spans="1:52" ht="15.75">
      <c r="A21" t="s">
        <v>76</v>
      </c>
      <c r="B21">
        <v>0</v>
      </c>
      <c r="C21" s="9">
        <f>+B21+C19</f>
        <v>2</v>
      </c>
      <c r="D21" s="9">
        <f aca="true" t="shared" si="11" ref="D21:AZ21">+C21+D19</f>
        <v>6</v>
      </c>
      <c r="E21" s="9">
        <f t="shared" si="11"/>
        <v>12</v>
      </c>
      <c r="F21" s="9">
        <f t="shared" si="11"/>
        <v>20</v>
      </c>
      <c r="G21" s="9">
        <f t="shared" si="11"/>
        <v>30</v>
      </c>
      <c r="H21" s="9">
        <f t="shared" si="11"/>
        <v>42</v>
      </c>
      <c r="I21" s="9">
        <f t="shared" si="11"/>
        <v>56</v>
      </c>
      <c r="J21" s="9">
        <f t="shared" si="11"/>
        <v>72</v>
      </c>
      <c r="K21" s="9">
        <f t="shared" si="11"/>
        <v>90</v>
      </c>
      <c r="L21" s="9">
        <f t="shared" si="11"/>
        <v>110</v>
      </c>
      <c r="M21" s="9">
        <f t="shared" si="11"/>
        <v>132</v>
      </c>
      <c r="N21" s="9">
        <f t="shared" si="11"/>
        <v>156</v>
      </c>
      <c r="O21" s="9">
        <f t="shared" si="11"/>
        <v>182</v>
      </c>
      <c r="P21" s="9">
        <f t="shared" si="11"/>
        <v>210</v>
      </c>
      <c r="Q21" s="9">
        <f t="shared" si="11"/>
        <v>240</v>
      </c>
      <c r="R21" s="9">
        <f t="shared" si="11"/>
        <v>272</v>
      </c>
      <c r="S21" s="9">
        <f t="shared" si="11"/>
        <v>306</v>
      </c>
      <c r="T21" s="9">
        <f t="shared" si="11"/>
        <v>342</v>
      </c>
      <c r="U21" s="9">
        <f t="shared" si="11"/>
        <v>380</v>
      </c>
      <c r="V21" s="9">
        <f t="shared" si="11"/>
        <v>420</v>
      </c>
      <c r="W21" s="9">
        <f t="shared" si="11"/>
        <v>462</v>
      </c>
      <c r="X21" s="9">
        <f t="shared" si="11"/>
        <v>506</v>
      </c>
      <c r="Y21" s="9">
        <f t="shared" si="11"/>
        <v>552</v>
      </c>
      <c r="Z21" s="9">
        <f t="shared" si="11"/>
        <v>600</v>
      </c>
      <c r="AA21" s="9">
        <f t="shared" si="11"/>
        <v>650</v>
      </c>
      <c r="AB21" s="9">
        <f t="shared" si="11"/>
        <v>702</v>
      </c>
      <c r="AC21" s="9">
        <f t="shared" si="11"/>
        <v>756</v>
      </c>
      <c r="AD21" s="9">
        <f t="shared" si="11"/>
        <v>812</v>
      </c>
      <c r="AE21" s="9">
        <f t="shared" si="11"/>
        <v>870</v>
      </c>
      <c r="AF21" s="9">
        <f t="shared" si="11"/>
        <v>930</v>
      </c>
      <c r="AG21" s="9">
        <f t="shared" si="11"/>
        <v>992</v>
      </c>
      <c r="AH21" s="9">
        <f t="shared" si="11"/>
        <v>1056</v>
      </c>
      <c r="AI21" s="9">
        <f t="shared" si="11"/>
        <v>1122</v>
      </c>
      <c r="AJ21" s="9">
        <f t="shared" si="11"/>
        <v>1190</v>
      </c>
      <c r="AK21" s="9">
        <f t="shared" si="11"/>
        <v>1260</v>
      </c>
      <c r="AL21" s="9">
        <f t="shared" si="11"/>
        <v>1332</v>
      </c>
      <c r="AM21" s="9">
        <f t="shared" si="11"/>
        <v>1406</v>
      </c>
      <c r="AN21" s="9">
        <f t="shared" si="11"/>
        <v>1482</v>
      </c>
      <c r="AO21" s="9">
        <f t="shared" si="11"/>
        <v>1560</v>
      </c>
      <c r="AP21" s="9">
        <f t="shared" si="11"/>
        <v>1640</v>
      </c>
      <c r="AQ21" s="9">
        <f t="shared" si="11"/>
        <v>1722</v>
      </c>
      <c r="AR21" s="9">
        <f t="shared" si="11"/>
        <v>1806</v>
      </c>
      <c r="AS21" s="9">
        <f t="shared" si="11"/>
        <v>1892</v>
      </c>
      <c r="AT21" s="9">
        <f t="shared" si="11"/>
        <v>1980</v>
      </c>
      <c r="AU21" s="9">
        <f t="shared" si="11"/>
        <v>2070</v>
      </c>
      <c r="AV21" s="9">
        <f t="shared" si="11"/>
        <v>2162</v>
      </c>
      <c r="AW21" s="9">
        <f t="shared" si="11"/>
        <v>2256</v>
      </c>
      <c r="AX21" s="9">
        <f t="shared" si="11"/>
        <v>2352</v>
      </c>
      <c r="AY21" s="9">
        <f t="shared" si="11"/>
        <v>2450</v>
      </c>
      <c r="AZ21" s="9">
        <f t="shared" si="11"/>
        <v>2550</v>
      </c>
    </row>
    <row r="22" spans="1:52" ht="15.75">
      <c r="A22" t="s">
        <v>77</v>
      </c>
      <c r="B22">
        <v>0</v>
      </c>
      <c r="C22" s="9">
        <f>+$B$10*C17^2/2</f>
        <v>1</v>
      </c>
      <c r="D22" s="9">
        <f aca="true" t="shared" si="12" ref="D22:AZ22">+$B$10*D17^2/2</f>
        <v>4</v>
      </c>
      <c r="E22" s="9">
        <f t="shared" si="12"/>
        <v>9</v>
      </c>
      <c r="F22" s="9">
        <f t="shared" si="12"/>
        <v>16</v>
      </c>
      <c r="G22" s="9">
        <f t="shared" si="12"/>
        <v>25</v>
      </c>
      <c r="H22" s="9">
        <f t="shared" si="12"/>
        <v>36</v>
      </c>
      <c r="I22" s="9">
        <f t="shared" si="12"/>
        <v>49</v>
      </c>
      <c r="J22" s="9">
        <f t="shared" si="12"/>
        <v>64</v>
      </c>
      <c r="K22" s="9">
        <f t="shared" si="12"/>
        <v>81</v>
      </c>
      <c r="L22" s="9">
        <f t="shared" si="12"/>
        <v>100</v>
      </c>
      <c r="M22" s="9">
        <f t="shared" si="12"/>
        <v>121</v>
      </c>
      <c r="N22" s="9">
        <f t="shared" si="12"/>
        <v>144</v>
      </c>
      <c r="O22" s="9">
        <f t="shared" si="12"/>
        <v>169</v>
      </c>
      <c r="P22" s="9">
        <f t="shared" si="12"/>
        <v>196</v>
      </c>
      <c r="Q22" s="9">
        <f t="shared" si="12"/>
        <v>225</v>
      </c>
      <c r="R22" s="9">
        <f t="shared" si="12"/>
        <v>256</v>
      </c>
      <c r="S22" s="9">
        <f t="shared" si="12"/>
        <v>289</v>
      </c>
      <c r="T22" s="9">
        <f t="shared" si="12"/>
        <v>324</v>
      </c>
      <c r="U22" s="9">
        <f t="shared" si="12"/>
        <v>361</v>
      </c>
      <c r="V22" s="9">
        <f t="shared" si="12"/>
        <v>400</v>
      </c>
      <c r="W22" s="9">
        <f t="shared" si="12"/>
        <v>441</v>
      </c>
      <c r="X22" s="9">
        <f t="shared" si="12"/>
        <v>484</v>
      </c>
      <c r="Y22" s="9">
        <f t="shared" si="12"/>
        <v>529</v>
      </c>
      <c r="Z22" s="9">
        <f t="shared" si="12"/>
        <v>576</v>
      </c>
      <c r="AA22" s="9">
        <f t="shared" si="12"/>
        <v>625</v>
      </c>
      <c r="AB22" s="9">
        <f t="shared" si="12"/>
        <v>676</v>
      </c>
      <c r="AC22" s="9">
        <f t="shared" si="12"/>
        <v>729</v>
      </c>
      <c r="AD22" s="9">
        <f t="shared" si="12"/>
        <v>784</v>
      </c>
      <c r="AE22" s="9">
        <f t="shared" si="12"/>
        <v>841</v>
      </c>
      <c r="AF22" s="9">
        <f t="shared" si="12"/>
        <v>900</v>
      </c>
      <c r="AG22" s="9">
        <f t="shared" si="12"/>
        <v>961</v>
      </c>
      <c r="AH22" s="9">
        <f t="shared" si="12"/>
        <v>1024</v>
      </c>
      <c r="AI22" s="9">
        <f t="shared" si="12"/>
        <v>1089</v>
      </c>
      <c r="AJ22" s="9">
        <f t="shared" si="12"/>
        <v>1156</v>
      </c>
      <c r="AK22" s="9">
        <f t="shared" si="12"/>
        <v>1225</v>
      </c>
      <c r="AL22" s="9">
        <f t="shared" si="12"/>
        <v>1296</v>
      </c>
      <c r="AM22" s="9">
        <f t="shared" si="12"/>
        <v>1369</v>
      </c>
      <c r="AN22" s="9">
        <f t="shared" si="12"/>
        <v>1444</v>
      </c>
      <c r="AO22" s="9">
        <f t="shared" si="12"/>
        <v>1521</v>
      </c>
      <c r="AP22" s="9">
        <f t="shared" si="12"/>
        <v>1600</v>
      </c>
      <c r="AQ22" s="9">
        <f t="shared" si="12"/>
        <v>1681</v>
      </c>
      <c r="AR22" s="9">
        <f t="shared" si="12"/>
        <v>1764</v>
      </c>
      <c r="AS22" s="9">
        <f t="shared" si="12"/>
        <v>1849</v>
      </c>
      <c r="AT22" s="9">
        <f t="shared" si="12"/>
        <v>1936</v>
      </c>
      <c r="AU22" s="9">
        <f t="shared" si="12"/>
        <v>2025</v>
      </c>
      <c r="AV22" s="9">
        <f t="shared" si="12"/>
        <v>2116</v>
      </c>
      <c r="AW22" s="9">
        <f t="shared" si="12"/>
        <v>2209</v>
      </c>
      <c r="AX22" s="9">
        <f t="shared" si="12"/>
        <v>2304</v>
      </c>
      <c r="AY22" s="9">
        <f t="shared" si="12"/>
        <v>2401</v>
      </c>
      <c r="AZ22" s="9">
        <f t="shared" si="12"/>
        <v>2500</v>
      </c>
    </row>
    <row r="23" spans="1:52" ht="15.75">
      <c r="A23" t="s">
        <v>23</v>
      </c>
      <c r="B23">
        <v>0</v>
      </c>
      <c r="C23" s="9">
        <f>+$B$9*C16^2/2</f>
        <v>2</v>
      </c>
      <c r="D23" s="9">
        <f aca="true" t="shared" si="13" ref="D23:AZ23">+$B$9*D16^2/2</f>
        <v>8</v>
      </c>
      <c r="E23" s="9">
        <f t="shared" si="13"/>
        <v>18</v>
      </c>
      <c r="F23" s="9">
        <f t="shared" si="13"/>
        <v>32</v>
      </c>
      <c r="G23" s="9">
        <f t="shared" si="13"/>
        <v>50</v>
      </c>
      <c r="H23" s="9">
        <f t="shared" si="13"/>
        <v>72</v>
      </c>
      <c r="I23" s="9">
        <f t="shared" si="13"/>
        <v>98</v>
      </c>
      <c r="J23" s="9">
        <f t="shared" si="13"/>
        <v>128</v>
      </c>
      <c r="K23" s="9">
        <f t="shared" si="13"/>
        <v>162</v>
      </c>
      <c r="L23" s="9">
        <f t="shared" si="13"/>
        <v>200</v>
      </c>
      <c r="M23" s="9">
        <f t="shared" si="13"/>
        <v>242</v>
      </c>
      <c r="N23" s="9">
        <f t="shared" si="13"/>
        <v>288</v>
      </c>
      <c r="O23" s="9">
        <f t="shared" si="13"/>
        <v>338</v>
      </c>
      <c r="P23" s="9">
        <f t="shared" si="13"/>
        <v>392</v>
      </c>
      <c r="Q23" s="9">
        <f t="shared" si="13"/>
        <v>450</v>
      </c>
      <c r="R23" s="9">
        <f t="shared" si="13"/>
        <v>512</v>
      </c>
      <c r="S23" s="9">
        <f t="shared" si="13"/>
        <v>578</v>
      </c>
      <c r="T23" s="9">
        <f t="shared" si="13"/>
        <v>648</v>
      </c>
      <c r="U23" s="9">
        <f t="shared" si="13"/>
        <v>722</v>
      </c>
      <c r="V23" s="9">
        <f t="shared" si="13"/>
        <v>800</v>
      </c>
      <c r="W23" s="9">
        <f t="shared" si="13"/>
        <v>882</v>
      </c>
      <c r="X23" s="9">
        <f t="shared" si="13"/>
        <v>968</v>
      </c>
      <c r="Y23" s="9">
        <f t="shared" si="13"/>
        <v>1058</v>
      </c>
      <c r="Z23" s="9">
        <f t="shared" si="13"/>
        <v>1152</v>
      </c>
      <c r="AA23" s="9">
        <f t="shared" si="13"/>
        <v>1250</v>
      </c>
      <c r="AB23" s="9">
        <f t="shared" si="13"/>
        <v>1352</v>
      </c>
      <c r="AC23" s="9">
        <f t="shared" si="13"/>
        <v>1458</v>
      </c>
      <c r="AD23" s="9">
        <f t="shared" si="13"/>
        <v>1568</v>
      </c>
      <c r="AE23" s="9">
        <f t="shared" si="13"/>
        <v>1682</v>
      </c>
      <c r="AF23" s="9">
        <f t="shared" si="13"/>
        <v>1800</v>
      </c>
      <c r="AG23" s="9">
        <f t="shared" si="13"/>
        <v>1922</v>
      </c>
      <c r="AH23" s="9">
        <f t="shared" si="13"/>
        <v>2048</v>
      </c>
      <c r="AI23" s="9">
        <f t="shared" si="13"/>
        <v>2178</v>
      </c>
      <c r="AJ23" s="9">
        <f t="shared" si="13"/>
        <v>2312</v>
      </c>
      <c r="AK23" s="9">
        <f t="shared" si="13"/>
        <v>2450</v>
      </c>
      <c r="AL23" s="9">
        <f t="shared" si="13"/>
        <v>2592</v>
      </c>
      <c r="AM23" s="9">
        <f t="shared" si="13"/>
        <v>2738</v>
      </c>
      <c r="AN23" s="9">
        <f t="shared" si="13"/>
        <v>2888</v>
      </c>
      <c r="AO23" s="9">
        <f t="shared" si="13"/>
        <v>3042</v>
      </c>
      <c r="AP23" s="9">
        <f t="shared" si="13"/>
        <v>3200</v>
      </c>
      <c r="AQ23" s="9">
        <f t="shared" si="13"/>
        <v>3362</v>
      </c>
      <c r="AR23" s="9">
        <f t="shared" si="13"/>
        <v>3528</v>
      </c>
      <c r="AS23" s="9">
        <f t="shared" si="13"/>
        <v>3698</v>
      </c>
      <c r="AT23" s="9">
        <f t="shared" si="13"/>
        <v>3872</v>
      </c>
      <c r="AU23" s="9">
        <f t="shared" si="13"/>
        <v>4050</v>
      </c>
      <c r="AV23" s="9">
        <f t="shared" si="13"/>
        <v>4232</v>
      </c>
      <c r="AW23" s="9">
        <f t="shared" si="13"/>
        <v>4418</v>
      </c>
      <c r="AX23" s="9">
        <f t="shared" si="13"/>
        <v>4608</v>
      </c>
      <c r="AY23" s="9">
        <f t="shared" si="13"/>
        <v>4802</v>
      </c>
      <c r="AZ23" s="9">
        <f t="shared" si="13"/>
        <v>5000</v>
      </c>
    </row>
    <row r="24" spans="1:52" ht="15.75">
      <c r="A24" t="s">
        <v>24</v>
      </c>
      <c r="C24" s="10">
        <f aca="true" t="shared" si="14" ref="C24:AH24">+(C20-C23)/C23</f>
        <v>1.0000049999999998</v>
      </c>
      <c r="D24" s="10">
        <f t="shared" si="14"/>
        <v>0.50000125</v>
      </c>
      <c r="E24" s="10">
        <f t="shared" si="14"/>
        <v>0.3333338888888889</v>
      </c>
      <c r="F24" s="10">
        <f t="shared" si="14"/>
        <v>0.2500003125000001</v>
      </c>
      <c r="G24" s="10">
        <f t="shared" si="14"/>
        <v>0.20000020000000007</v>
      </c>
      <c r="H24" s="10">
        <f t="shared" si="14"/>
        <v>0.1666668055555556</v>
      </c>
      <c r="I24" s="10">
        <f t="shared" si="14"/>
        <v>0.14285724489795923</v>
      </c>
      <c r="J24" s="10">
        <f t="shared" si="14"/>
        <v>0.12500007812500002</v>
      </c>
      <c r="K24" s="10">
        <f t="shared" si="14"/>
        <v>0.1111111728395062</v>
      </c>
      <c r="L24" s="10">
        <f t="shared" si="14"/>
        <v>0.10000005000000002</v>
      </c>
      <c r="M24" s="10">
        <f t="shared" si="14"/>
        <v>0.09090913223140486</v>
      </c>
      <c r="N24" s="10">
        <f t="shared" si="14"/>
        <v>0.08333336805555547</v>
      </c>
      <c r="O24" s="10">
        <f t="shared" si="14"/>
        <v>0.07692310650887567</v>
      </c>
      <c r="P24" s="10">
        <f t="shared" si="14"/>
        <v>0.07142859693877544</v>
      </c>
      <c r="Q24" s="10">
        <f t="shared" si="14"/>
        <v>0.06666668888888884</v>
      </c>
      <c r="R24" s="10">
        <f t="shared" si="14"/>
        <v>0.06250001953124995</v>
      </c>
      <c r="S24" s="10">
        <f t="shared" si="14"/>
        <v>0.058823546712802724</v>
      </c>
      <c r="T24" s="10">
        <f t="shared" si="14"/>
        <v>0.05555557098765428</v>
      </c>
      <c r="U24" s="10">
        <f t="shared" si="14"/>
        <v>0.0526315927977839</v>
      </c>
      <c r="V24" s="10">
        <f t="shared" si="14"/>
        <v>0.05000001249999997</v>
      </c>
      <c r="W24" s="10">
        <f t="shared" si="14"/>
        <v>0.04761905895691607</v>
      </c>
      <c r="X24" s="10">
        <f t="shared" si="14"/>
        <v>0.04545455578512394</v>
      </c>
      <c r="Y24" s="10">
        <f t="shared" si="14"/>
        <v>0.043478270321361034</v>
      </c>
      <c r="Z24" s="10">
        <f t="shared" si="14"/>
        <v>0.0416666753472222</v>
      </c>
      <c r="AA24" s="10">
        <f t="shared" si="14"/>
        <v>0.04000000799999998</v>
      </c>
      <c r="AB24" s="10">
        <f t="shared" si="14"/>
        <v>0.038461545857988146</v>
      </c>
      <c r="AC24" s="10">
        <f t="shared" si="14"/>
        <v>0.03703704389574758</v>
      </c>
      <c r="AD24" s="10">
        <f t="shared" si="14"/>
        <v>0.03571429209183672</v>
      </c>
      <c r="AE24" s="10">
        <f t="shared" si="14"/>
        <v>0.03448276456599285</v>
      </c>
      <c r="AF24" s="10">
        <f t="shared" si="14"/>
        <v>0.033333338888888876</v>
      </c>
      <c r="AG24" s="10">
        <f t="shared" si="14"/>
        <v>0.03225806971904265</v>
      </c>
      <c r="AH24" s="10">
        <f t="shared" si="14"/>
        <v>0.03125000488281238</v>
      </c>
      <c r="AI24" s="10">
        <f aca="true" t="shared" si="15" ref="AI24:AZ24">+(AI20-AI23)/AI23</f>
        <v>0.030303034894398416</v>
      </c>
      <c r="AJ24" s="10">
        <f t="shared" si="15"/>
        <v>0.02941176903114176</v>
      </c>
      <c r="AK24" s="10">
        <f t="shared" si="15"/>
        <v>0.02857143265306112</v>
      </c>
      <c r="AL24" s="10">
        <f t="shared" si="15"/>
        <v>0.02777778163580237</v>
      </c>
      <c r="AM24" s="10">
        <f t="shared" si="15"/>
        <v>0.027027030679327883</v>
      </c>
      <c r="AN24" s="10">
        <f t="shared" si="15"/>
        <v>0.026315792936288</v>
      </c>
      <c r="AO24" s="10">
        <f t="shared" si="15"/>
        <v>0.02564102892833654</v>
      </c>
      <c r="AP24" s="10">
        <f t="shared" si="15"/>
        <v>0.02500000312499992</v>
      </c>
      <c r="AQ24" s="10">
        <f t="shared" si="15"/>
        <v>0.024390246876858937</v>
      </c>
      <c r="AR24" s="10">
        <f t="shared" si="15"/>
        <v>0.023809526643990858</v>
      </c>
      <c r="AS24" s="10">
        <f t="shared" si="15"/>
        <v>0.023255816657652716</v>
      </c>
      <c r="AT24" s="10">
        <f t="shared" si="15"/>
        <v>0.02272727530991729</v>
      </c>
      <c r="AU24" s="10">
        <f t="shared" si="15"/>
        <v>0.022222224691357963</v>
      </c>
      <c r="AV24" s="10">
        <f t="shared" si="15"/>
        <v>0.02173913279773151</v>
      </c>
      <c r="AW24" s="10">
        <f t="shared" si="15"/>
        <v>0.021276598008148427</v>
      </c>
      <c r="AX24" s="10">
        <f t="shared" si="15"/>
        <v>0.020833335503472168</v>
      </c>
      <c r="AY24" s="10">
        <f t="shared" si="15"/>
        <v>0.02040816534777171</v>
      </c>
      <c r="AZ24" s="10">
        <f t="shared" si="15"/>
        <v>0.02000000199999995</v>
      </c>
    </row>
    <row r="25" ht="12.75">
      <c r="B25" t="s">
        <v>25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63" r:id="rId5"/>
  <ignoredErrors>
    <ignoredError sqref="D11" formula="1"/>
  </ignoredErrors>
  <drawing r:id="rId4"/>
  <legacyDrawing r:id="rId3"/>
  <oleObjects>
    <oleObject progId="Equation.3" shapeId="165477" r:id="rId1"/>
    <oleObject progId="Equation.3" shapeId="597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K37"/>
  <sheetViews>
    <sheetView tabSelected="1" zoomScaleSheetLayoutView="90" workbookViewId="0" topLeftCell="A1">
      <selection activeCell="J22" sqref="J22"/>
    </sheetView>
  </sheetViews>
  <sheetFormatPr defaultColWidth="11.421875" defaultRowHeight="12.75"/>
  <cols>
    <col min="10" max="10" width="7.8515625" style="0" customWidth="1"/>
  </cols>
  <sheetData>
    <row r="3" ht="20.25">
      <c r="B3" s="18" t="s">
        <v>48</v>
      </c>
    </row>
    <row r="4" ht="12.75">
      <c r="B4" t="s">
        <v>65</v>
      </c>
    </row>
    <row r="6" ht="12.75">
      <c r="B6" t="s">
        <v>80</v>
      </c>
    </row>
    <row r="7" ht="12.75">
      <c r="B7" t="s">
        <v>66</v>
      </c>
    </row>
    <row r="8" ht="12.75">
      <c r="B8" t="s">
        <v>49</v>
      </c>
    </row>
    <row r="11" ht="12.75">
      <c r="I11" t="s">
        <v>51</v>
      </c>
    </row>
    <row r="12" ht="12.75">
      <c r="I12" t="s">
        <v>50</v>
      </c>
    </row>
    <row r="15" spans="9:11" ht="12.75">
      <c r="I15" t="s">
        <v>52</v>
      </c>
      <c r="K15" t="s">
        <v>53</v>
      </c>
    </row>
    <row r="16" spans="9:11" ht="15">
      <c r="I16" s="16" t="s">
        <v>55</v>
      </c>
      <c r="K16" t="s">
        <v>54</v>
      </c>
    </row>
    <row r="17" ht="12.75">
      <c r="K17" t="s">
        <v>56</v>
      </c>
    </row>
    <row r="18" ht="12.75">
      <c r="K18" t="s">
        <v>57</v>
      </c>
    </row>
    <row r="19" ht="12.75">
      <c r="K19" t="s">
        <v>58</v>
      </c>
    </row>
    <row r="28" ht="12.75">
      <c r="H28" t="s">
        <v>61</v>
      </c>
    </row>
    <row r="29" ht="12.75">
      <c r="H29" t="s">
        <v>81</v>
      </c>
    </row>
    <row r="30" ht="15">
      <c r="H30" s="17" t="s">
        <v>62</v>
      </c>
    </row>
    <row r="34" ht="12.75">
      <c r="H34" t="s">
        <v>60</v>
      </c>
    </row>
    <row r="35" ht="12.75">
      <c r="H35" t="s">
        <v>59</v>
      </c>
    </row>
    <row r="36" ht="15">
      <c r="G36" s="17" t="s">
        <v>63</v>
      </c>
    </row>
    <row r="37" ht="15">
      <c r="G37" s="17" t="s">
        <v>64</v>
      </c>
    </row>
  </sheetData>
  <sheetProtection/>
  <printOptions/>
  <pageMargins left="0.7" right="0.7" top="0.787401575" bottom="0.787401575" header="0.3" footer="0.3"/>
  <pageSetup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rdrabek</dc:creator>
  <cp:keywords/>
  <dc:description/>
  <cp:lastModifiedBy>r drabek</cp:lastModifiedBy>
  <dcterms:created xsi:type="dcterms:W3CDTF">2013-05-12T09:02:32Z</dcterms:created>
  <dcterms:modified xsi:type="dcterms:W3CDTF">2016-04-13T17:01:00Z</dcterms:modified>
  <cp:category/>
  <cp:version/>
  <cp:contentType/>
  <cp:contentStatus/>
</cp:coreProperties>
</file>